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6605" windowHeight="7590" firstSheet="9" activeTab="11"/>
  </bookViews>
  <sheets>
    <sheet name="งบแสดงฐานะการเงิน" sheetId="1" r:id="rId1"/>
    <sheet name="หมายเหตุ 1" sheetId="2" r:id="rId2"/>
    <sheet name="หมายเหตุ 2" sheetId="3" r:id="rId3"/>
    <sheet name="หมายเหตุ 3  4 5" sheetId="4" r:id="rId4"/>
    <sheet name="หมายเหตุ  6 7" sheetId="5" r:id="rId5"/>
    <sheet name="หมายเหตุ 8" sheetId="6" r:id="rId6"/>
    <sheet name="หมายเหตุ 9" sheetId="7" r:id="rId7"/>
    <sheet name="หมายเหตุ 10" sheetId="8" r:id="rId8"/>
    <sheet name="หมายเหตุ 11" sheetId="9" r:id="rId9"/>
    <sheet name="หมายเหตุ 12" sheetId="10" r:id="rId10"/>
    <sheet name="Sheet1" sheetId="11" r:id="rId11"/>
    <sheet name="รายละเอียดเงินสะสม" sheetId="12" r:id="rId12"/>
    <sheet name="งบแสดงผลดำเนินงานจากเงินรายรับ" sheetId="13" r:id="rId13"/>
    <sheet name=" เงินรายรับ และเงินmทุนสำรอสะสม" sheetId="14" r:id="rId14"/>
    <sheet name="รับเงินสะสม" sheetId="15" r:id="rId15"/>
    <sheet name="เงินกู้" sheetId="16" r:id="rId16"/>
    <sheet name="หมายเหตุ ค่าครุภัณฑ์" sheetId="17" r:id="rId17"/>
    <sheet name="หมายเหตุ ค่าที่ดิน" sheetId="18" r:id="rId18"/>
    <sheet name="หมายเหตุอุดหนุนเฉพาะกิจ" sheetId="19" r:id="rId19"/>
    <sheet name="รายรับ -จ่ายเงินสด" sheetId="20" r:id="rId20"/>
    <sheet name="ก่อนปิด" sheetId="21" r:id="rId21"/>
    <sheet name="งบหลังปิด" sheetId="22" r:id="rId22"/>
  </sheets>
  <definedNames/>
  <calcPr fullCalcOnLoad="1"/>
</workbook>
</file>

<file path=xl/sharedStrings.xml><?xml version="1.0" encoding="utf-8"?>
<sst xmlns="http://schemas.openxmlformats.org/spreadsheetml/2006/main" count="1833" uniqueCount="479">
  <si>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</si>
  <si>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</si>
  <si>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</si>
  <si>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</si>
  <si>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หมายเหตุ</t>
  </si>
  <si>
    <t>ปี 2561</t>
  </si>
  <si>
    <t>งบแสดงฐานะการเงิน</t>
  </si>
  <si>
    <t>ลูกหนี้ค่าภาษี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</si>
  <si>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</si>
  <si>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</si>
  <si>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</si>
  <si>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</si>
  <si>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</si>
  <si>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</si>
  <si>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</si>
  <si>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</si>
  <si>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</si>
  <si>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</si>
  <si>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</si>
  <si>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</si>
  <si>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</si>
  <si>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</si>
  <si>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</si>
  <si>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>หมายเหตุประกอบงบแสดงฐานะการเงิน</t>
  </si>
  <si>
    <t xml:space="preserve">สำหรับปี สิ้นสุดวันที่ 30 กันยายน 2561 </t>
  </si>
  <si>
    <t>ข้อมูลทั่วไป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</si>
  <si>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</si>
  <si>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</si>
  <si>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เมื่อวันที่ 20 มีนาคม 2558 และหนังสือสั่งการที่เกี่ยวข้อง</t>
  </si>
  <si>
    <t>1.2 การเปิดเผยอื่นใด</t>
  </si>
  <si>
    <t xml:space="preserve">     1.2.1 เงินสะสม คือ เงินเหลือจ่ายประจำปีและได้หักทุนสำรองเงินสะสมไว้แล้ว</t>
  </si>
  <si>
    <t xml:space="preserve">     1.2.2 เงินทุนสำรองเงินสะสม คือ ทุนสำรองเงินสะสม 25% ของยอดเงินสะสมประจำปีทุกสิ้นปี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</si>
  <si>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มหาดไทย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</si>
  <si>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</si>
  <si>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</si>
  <si>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</si>
  <si>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</si>
  <si>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</si>
  <si>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</si>
  <si>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 xml:space="preserve">เรื่อง หลักเกณฑ์และวิธีปฏิบัติการบันทึกบัญชี การจัดทำทะเบียนและรายงานการเงินขององค์การปกครองส่วนท้องถิ่น </t>
  </si>
  <si>
    <t>หมายเหตุ 3 เงินสดและเงินฝากธนาคาร</t>
  </si>
  <si>
    <t>0.00</t>
  </si>
  <si>
    <t>เงินฝากธนาคาร</t>
  </si>
  <si>
    <t>กรุงไทย</t>
  </si>
  <si>
    <t>ธ.ก.ส.</t>
  </si>
  <si>
    <t>ออมสิน</t>
  </si>
  <si>
    <t>รวม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</si>
  <si>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</si>
  <si>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</si>
  <si>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</si>
  <si>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</si>
  <si>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</si>
  <si>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</si>
  <si>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ค่าที่ดินและสิ่งก่อสร้าง</t>
  </si>
  <si>
    <t>ภาษีหัก ณ ที่จ่าย</t>
  </si>
  <si>
    <t>เงินประกันสัญญา</t>
  </si>
  <si>
    <t>รายรับจริงสูงกว่ารายจ่ายจริง</t>
  </si>
  <si>
    <t>หัก</t>
  </si>
  <si>
    <t>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</si>
  <si>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</si>
  <si>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</si>
  <si>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เงินสะสม 30 กันยายน 2561</t>
  </si>
  <si>
    <t>เงินสะสม 30 กันยายน 2561 ประกอบด้วย</t>
  </si>
  <si>
    <t>ประมาณการ</t>
  </si>
  <si>
    <t>งบกลาง</t>
  </si>
  <si>
    <t>งบประมาณ</t>
  </si>
  <si>
    <t>เงินเดือน (ฝ่ายประจำ)</t>
  </si>
  <si>
    <t>เงินเดือน (ฝ่ายการเมือง)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</si>
  <si>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</si>
  <si>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</si>
  <si>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</si>
  <si>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</si>
  <si>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</si>
  <si>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</si>
  <si>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เงินอุดหนุน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</si>
  <si>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</si>
  <si>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</si>
  <si>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</si>
  <si>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</si>
  <si>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เคหะและชุมชน</t>
  </si>
  <si>
    <t>รายจ่าย</t>
  </si>
  <si>
    <t>งบแสดงผลการดำเนินงานจ่ายจากเงินรายรับ</t>
  </si>
  <si>
    <t>รายการ/หมวด</t>
  </si>
  <si>
    <t>ค่าครุภัณฑ์ (หมายเหตุ 1)</t>
  </si>
  <si>
    <t>ค่าที่ดินและสิ่งก่อสร้าง (หมายเหตุ 2)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</si>
  <si>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</si>
  <si>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</si>
  <si>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</si>
  <si>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</si>
  <si>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</si>
  <si>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</si>
  <si>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</si>
  <si>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</si>
  <si>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รวมรายรับ</t>
  </si>
  <si>
    <t>การศาสนาวัฒนธรรมและนันทนาการ</t>
  </si>
  <si>
    <t>หมายเหตุ 1</t>
  </si>
  <si>
    <t>หมายเหตุ 2</t>
  </si>
  <si>
    <t>ผู้อำนวยการกองคลัง</t>
  </si>
  <si>
    <t>ลูกหนี้รายได้อื่น ๆ</t>
  </si>
  <si>
    <t>ค่าใช้จ่ายในการจัดเก็บภาษีบำรุงท้องที่ 5%</t>
  </si>
  <si>
    <t>รวมรายจ่ายจากเงินงบประมาณ</t>
  </si>
  <si>
    <t>รายได้จากสาธารณูปโภคและการพาณิชย์</t>
  </si>
  <si>
    <t>ลูกหนี้ค่าน้ำประปา</t>
  </si>
  <si>
    <t>เทศบาลตำบลนาด่าน อำเภอสุวรรณคูหา จังหวัดหนองบัวลำภู</t>
  </si>
  <si>
    <t>เงินฝากกองทุน</t>
  </si>
  <si>
    <t>สินทรัพย์ไม่หมุนเวียน</t>
  </si>
  <si>
    <t>ทรัพย์สินเกิดจากเงินกู้</t>
  </si>
  <si>
    <t>รวมสินทรัพย์ไม่หมุนเวียน</t>
  </si>
  <si>
    <t>หนี้สินไม่หมุนเวียน</t>
  </si>
  <si>
    <t>เจ้าหนี้เงินกู้</t>
  </si>
  <si>
    <t>รวมหนี้สินไม่หมุนเวียน</t>
  </si>
  <si>
    <t xml:space="preserve">        (นางสาวกรรณิการ์ เขื่อนแก้ว)                             (นายเฉลียว ไฝทอง)                           (นายชัยวัฒน์ สังกุลา)</t>
  </si>
  <si>
    <t xml:space="preserve">             ผู้อำนวยการกองคลัง                               ปลัดเทศบาลตำบลนาด่าน                   นายกเทศมนตรีตำบลนาด่าน</t>
  </si>
  <si>
    <t>ตำบลนาด่าน ตั้งอยู่ในเขตพื้นที่ป่าสงวนแห่งชาติ (ป่าเก่ากลอย - นากลาง) ห่างจากอำเภอสุวรรณคูหา ประมาณ</t>
  </si>
  <si>
    <t>15 กิโลเมตร ได้ยกฐานะเป็นองค์การบริหารส่วนตำบล เมื่อวันที่ 23 กุมภาพันธ์ 2540 และได้ยกฐานะเป็นเทศบาลตำบล เมื่อวันที่</t>
  </si>
  <si>
    <t>2 ตุลาคม 2552 ที่ทำการตั้งอยู่ที่ หมู่ที่ 4 บ้านหนองบัวน้อย ตำบลนาด่าน อำเภอสุวรรณคูหา จังหวัดหนองบัวลำภู</t>
  </si>
  <si>
    <t>ประเภท ออมทรัพย์ เลขที่ 980-1-32827-4</t>
  </si>
  <si>
    <t>ประเภท ออมทรัพย์ เลขที่ 981-5-87668-6</t>
  </si>
  <si>
    <t>ประเภท กระแสรายวัน เลขที่ 402-6-02088-6</t>
  </si>
  <si>
    <t>ประเภท ออมทรัพย์ เลขที่ 01-371-262407-4</t>
  </si>
  <si>
    <t>ประเภท เผื่อเรียก เลขที่ 053080999823</t>
  </si>
  <si>
    <t>หมายเหตุ 4 เงินฝากกองทุน</t>
  </si>
  <si>
    <t>เงินฝาก - เงินทุนส่งเสริมกิจการเทศบาล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</si>
  <si>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</si>
  <si>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</si>
  <si>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</si>
  <si>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</si>
  <si>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ลูกหนี้ภาษีป้าย</t>
  </si>
  <si>
    <t>รวมทั้งสิ้น</t>
  </si>
  <si>
    <t>ลูกหนี้ค่าขยะ</t>
  </si>
  <si>
    <t>ชื่อ - สกุล ผู้ยืม</t>
  </si>
  <si>
    <t>โครงการที่ยืม</t>
  </si>
  <si>
    <t>นางดวงจันทร์</t>
  </si>
  <si>
    <t>นายบุญเลิศ</t>
  </si>
  <si>
    <t>นายไสว</t>
  </si>
  <si>
    <t>นายพุทธ</t>
  </si>
  <si>
    <t>นายวิเชียร</t>
  </si>
  <si>
    <t>นายสะอาด</t>
  </si>
  <si>
    <t>ศิริบุตร</t>
  </si>
  <si>
    <t>ดามะนาว</t>
  </si>
  <si>
    <t>พิมศิริ</t>
  </si>
  <si>
    <t>กันยา</t>
  </si>
  <si>
    <t>ทิจันทุง</t>
  </si>
  <si>
    <t>แดงนา</t>
  </si>
  <si>
    <t>กลิ่นจันทร์</t>
  </si>
  <si>
    <t>กลุ่มเลี้ยงสุกรแม่พันธุ์ หมู่ที่ 2</t>
  </si>
  <si>
    <t>กลุ่มทอผ้าย้อมสีธรรมชาติ หมู่ที่ 4</t>
  </si>
  <si>
    <t>กลุ่มเลี้ยงวัว หมู่ที่ 6</t>
  </si>
  <si>
    <t>กลุ่มเลี้ยงวัว หมู่ที่ 7</t>
  </si>
  <si>
    <t>กลุ่มเลี้ยงวัว หมู่ที่ 8</t>
  </si>
  <si>
    <t>กลุ่มเลี้ยงปลาดุก หมู่ที่ 9</t>
  </si>
  <si>
    <t>กลุ่มเลี้ยงโคกระบือ หมู่ที่ 11</t>
  </si>
  <si>
    <t>เงินประกันสังคม</t>
  </si>
  <si>
    <t>ค่าตอบแทน ปี 2557</t>
  </si>
  <si>
    <t>เงินเดือน ผดด. ปี 2558</t>
  </si>
  <si>
    <t>เงินประกันสังคม ผดด. ปี 2558</t>
  </si>
  <si>
    <t>เงินส่งเสริมศักยภาพการศึกษา ปี 2558</t>
  </si>
  <si>
    <t>เบี้ยยังชีพผู้สูงอายุ ปี 2559</t>
  </si>
  <si>
    <t>เบี้ยยังชีพผู้สูงอายุ ปี 2557</t>
  </si>
  <si>
    <t>เบี้ยยังชีพผู้สูงอายุ ปี 2558</t>
  </si>
  <si>
    <t>เงินเดือน ผดด. ปี 2559</t>
  </si>
  <si>
    <t>ค่าตอบแทน ปี 2559</t>
  </si>
  <si>
    <t>ค่าจัดการเรียนการสอน ปี 2559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</si>
  <si>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</si>
  <si>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</si>
  <si>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</si>
  <si>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</si>
  <si>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</si>
  <si>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</si>
  <si>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</si>
  <si>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ปีสิ้นสุดสัญญา</t>
  </si>
  <si>
    <t>ธนาคารกรุงไทย</t>
  </si>
  <si>
    <t>สาขา นากลาง</t>
  </si>
  <si>
    <t>โครงการก่อสร้าง</t>
  </si>
  <si>
    <t>อาคารสำนักงาน</t>
  </si>
  <si>
    <t>เทศบาลตำบลนาด่าน</t>
  </si>
  <si>
    <t>1005575273-3</t>
  </si>
  <si>
    <t>รายการปรับปรุงบัญชี</t>
  </si>
  <si>
    <t>จ่ายขาดเงินสะสม</t>
  </si>
  <si>
    <t>ชำระหนี้ต้นเงินกู้ (ธนาคารกรุงไทย)</t>
  </si>
  <si>
    <t>1. เงินฝากกองทุน</t>
  </si>
  <si>
    <t>2. ลูกหนี้ค่าภาษี</t>
  </si>
  <si>
    <t>3. ลูกหนี้รายได้อื่น ๆ</t>
  </si>
  <si>
    <t>4. ทรัพย์สินเกิดจากเงินกู้ที่ชำระแล้ว</t>
  </si>
  <si>
    <t xml:space="preserve">    (ผลต่างระหว่างทรัพย์สินเกิดจากเงินกู้และเจ้าหนี้เงินกู้)</t>
  </si>
  <si>
    <t>5. เงินสะสมที่สามารถนำไปใช้ได้</t>
  </si>
  <si>
    <t>ทั้งนี้ ได้รับอนุมัติให้จ่ายเงินสะสมที่อยู่ระหว่างดำเนินการจำนวน</t>
  </si>
  <si>
    <t>ที่ได้รับอนุมัติ</t>
  </si>
  <si>
    <t>ก่อหนี้ผูกพัน</t>
  </si>
  <si>
    <t>เบิกจ่ายแล้ว</t>
  </si>
  <si>
    <t>คงเหลือ</t>
  </si>
  <si>
    <t>ยังไม่ก่อหนี้</t>
  </si>
  <si>
    <t>เงินเดือน</t>
  </si>
  <si>
    <t>เงินเดือนครูผู้ดูแลเด็ก</t>
  </si>
  <si>
    <t>ค่าตอบแทนพนักงานจ้าง</t>
  </si>
  <si>
    <t>เงินเพิ่มต่าง ๆ ของพนักงานจ้าง</t>
  </si>
  <si>
    <t>ครุภัณฑ์ยานพาหนะและขนส่ง</t>
  </si>
  <si>
    <t>ค่าจัดซื้อรถพยาบาลฉุกเฉิน</t>
  </si>
  <si>
    <t>ค่าก่อสร้างสาธารณูปการ</t>
  </si>
  <si>
    <t>โครงการขุดลอกลำห้วยแคน หมู่ที่ 9</t>
  </si>
  <si>
    <t>โครงการขุดลอกลำห้วยบน หมู่ที่ 3</t>
  </si>
  <si>
    <t>โครงการขุดลอกหน้าฝายน้ำล้นลำห้วยบนและลำห้วยยาง หมู่ที่ 3</t>
  </si>
  <si>
    <t>โครงการขุดลอกหน้าฝายน้ำล้นลำห้วยบน หมู่ที่ 10</t>
  </si>
  <si>
    <t>โครงการก่อสร้างถนน คสล. ภายในหมู่บ้าน หมู่ที่ 5</t>
  </si>
  <si>
    <t>โครงการก่อสร้างถนน คสล. ภายในหมู่บ้าน หมู่ที่ 11</t>
  </si>
  <si>
    <t>โครงการก่อสร้างถนน คสล. ภายในหมู่บ้าน หมู่ที่ 10</t>
  </si>
  <si>
    <t>โครงการก่อสร้างรางระบายน้ำ หมู่ที่ 1</t>
  </si>
  <si>
    <t>โครงการก่อสร้างรางระบายน้ำ หมู่ที่ 8</t>
  </si>
  <si>
    <t>โครงการซ่อมแซมถนน คสล. หมู่ที่ 4</t>
  </si>
  <si>
    <t>โครงการซ่อมแซมถนน คสล. หมู่ที่ 9</t>
  </si>
  <si>
    <t>โครงการก่อสร้างรางระบายน้ำ หมู่ที่ 7</t>
  </si>
  <si>
    <t>หมายเหตุ 6 ลูกหนี้ค่าภาษี</t>
  </si>
  <si>
    <t>หมายเหตุ 7 ลูกหนี้รายได้อื่น ๆ</t>
  </si>
  <si>
    <t>ลูกหนี้ภาษีโรงเรือนและที่ดิน</t>
  </si>
  <si>
    <t>หมายเหตุ 12 เงินสะสม</t>
  </si>
  <si>
    <t>หมายเหตุ 11 เจ้าหนี้เงินกู้</t>
  </si>
  <si>
    <t>หมายเหตุ 10 เงินรับฝาก</t>
  </si>
  <si>
    <t>หมายหตุ 9 รายจ่ายค้างจ่าย</t>
  </si>
  <si>
    <t>หมายเหตุ 8 ลูกหนี้เงินทุนโครงการเศรษฐกิจชุมชน</t>
  </si>
  <si>
    <t>รายได้</t>
  </si>
  <si>
    <t>นายบรรจง</t>
  </si>
  <si>
    <t>สร้างความเข้มแข็งของชุมชน</t>
  </si>
  <si>
    <t>(นางสาวกรรณิการ์ เขื่อนแก้ว)</t>
  </si>
  <si>
    <t>(นายเฉลียว ไฝทอง)</t>
  </si>
  <si>
    <t>ปลัดเทศบาลตำบลนาด่าน</t>
  </si>
  <si>
    <t>(นายชัยวัฒน์ สังกุลา)</t>
  </si>
  <si>
    <t>นายกเทศมนตรีตำบลนาด่าน</t>
  </si>
  <si>
    <t>งบแสดงผลการดำเนินงานจ่ายจากเงินรายรับ และเงินสะสม</t>
  </si>
  <si>
    <t>หมายเหตุประกอบงบแสดงผลดำเนินงานจ่ายจากเงินรายรับ และเงินสะสม</t>
  </si>
  <si>
    <t>โครงการขุดลอกหน้าฝายน้ำล้นลำห้วยแคน หมู่ที่ 9</t>
  </si>
  <si>
    <t>โครงการซ่อมแซมถนนโดยการลงหินคลุก หมู่ที่ 1</t>
  </si>
  <si>
    <t>โครงการก่อสร้างท่อระบายน้ำพร้อมบ่อพัก หมู่ที่ 11</t>
  </si>
  <si>
    <t>รายรับจริงประกอบงบทดลอง และรายงานรับ - จ่ายเงินสด</t>
  </si>
  <si>
    <t>รายการ</t>
  </si>
  <si>
    <t>รหัสบัญชี</t>
  </si>
  <si>
    <t>รับจริง</t>
  </si>
  <si>
    <t>รวมตั้งแต่ต้นปี</t>
  </si>
  <si>
    <t>รายได้จัดเก็บเอง</t>
  </si>
  <si>
    <t>รายได้หมวดภาษีอากร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</si>
  <si>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</si>
  <si>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</si>
  <si>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</si>
  <si>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รายได้หมวดค่าธรรมเนียมฯ</t>
  </si>
  <si>
    <t>ค่าธรรมเนียมการฆ่าสัตว์</t>
  </si>
  <si>
    <t>ค่าประทับตรารับรอง</t>
  </si>
  <si>
    <t>ค่าควบคุมอาคาร</t>
  </si>
  <si>
    <t>ค่าเก็บขนขยะมูลฝอย,คุ้ยเขี่ยขยะ</t>
  </si>
  <si>
    <t>ค่าเก็บขนอุจจาระ</t>
  </si>
  <si>
    <t>ค่าธรรมเนียมเกี่ยวกับใบอนุญาตขายสุรา</t>
  </si>
  <si>
    <t>ค่าธรรมเนียมอื่น ๆ</t>
  </si>
  <si>
    <t>ค่าปรับผิดกฎจราจร</t>
  </si>
  <si>
    <t>ค่าปรับผิดสัญญา</t>
  </si>
  <si>
    <t>ใบอนุญาตเป็นอันตรายฯ</t>
  </si>
  <si>
    <t>ค่าธรรมเนียมประกอบกิจการน้ำมันเชื้อเพลิง</t>
  </si>
  <si>
    <t>ค่าใบอนุญาตอื่น ๆ /ค่าจดทะเบียนพาณิชย์</t>
  </si>
  <si>
    <t>หมวดรายได้จากทรัพย์สิน</t>
  </si>
  <si>
    <t>ดอกเบี้ยเงินฝาก</t>
  </si>
  <si>
    <t>รายได้จากทรัพย์สินอื่น ๆ</t>
  </si>
  <si>
    <t>หมวดรายได้จากสาธารณูปโภค</t>
  </si>
  <si>
    <t>รายได้สาธารณูปโภคอื่น ๆ</t>
  </si>
  <si>
    <t>หมวดรายได้เบ็ดเตล็ด</t>
  </si>
  <si>
    <t>ค่าขายแบบแปลน</t>
  </si>
  <si>
    <t>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</si>
  <si>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</si>
  <si>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</si>
  <si>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ตาม พ.ร.บ.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</si>
  <si>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</si>
  <si>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</si>
  <si>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</si>
  <si>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</si>
  <si>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</si>
  <si>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</si>
  <si>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ค่าธรรมเนียมนิติกรรมที่ดิน</t>
  </si>
  <si>
    <t>หมวดเงินอุดหนุนทั่วไป</t>
  </si>
  <si>
    <t>ตามอำนาจหน้าที่ภารกิจถ่ายโอน</t>
  </si>
  <si>
    <t>เงินเดือนครู ผดด./ค่าตอบแทน ผดด./ค่าประกันสังคม</t>
  </si>
  <si>
    <t>อาหารกลางวันโรงเรียน</t>
  </si>
  <si>
    <t>อาหารกลางวันศูนย์เด็ก</t>
  </si>
  <si>
    <t>อาหารเสริม (นม) โรงเรียน</t>
  </si>
  <si>
    <t>อาหารเสริม (นม) ศูนย์เด็ก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</si>
  <si>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</si>
  <si>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</si>
  <si>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</si>
  <si>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สำรวจขึ้นทะเบียนสัตว์และคนปลอดโรคพิษสุนัขบ้า</t>
  </si>
  <si>
    <t>รวมเงินอุดหนุนทั่วไป</t>
  </si>
  <si>
    <t>รวมเงินรายได้และเงินอุดหนุนทั่วไป</t>
  </si>
  <si>
    <t>ค่าธรรมเนียมรถยนต์หรือล้อเลื่อน</t>
  </si>
  <si>
    <t>ค่าจัดการเรียนการสอน</t>
  </si>
  <si>
    <t>ตามโครงการพระราชดำริสาธารณสุข</t>
  </si>
  <si>
    <t>ขับเคลื่อนโครงการสัตว์และคนปลอดโรคพิษสุนัขบ้า</t>
  </si>
  <si>
    <t>ค่าใบอนุญาตอื่น ๆ</t>
  </si>
  <si>
    <t xml:space="preserve"> -</t>
  </si>
  <si>
    <t>เงินปีเก่าส่งคืน</t>
  </si>
  <si>
    <t>และจะเบิกจ่ายในปีงบประมาณต่อไป ตามรายละเอียดแนบท้ายหมายหตุ 12</t>
  </si>
  <si>
    <t>รายละเอียดแนบท้ายหมายหตุ 12 เงินสะสม</t>
  </si>
  <si>
    <t>ปี 2562</t>
  </si>
  <si>
    <t>เงินฝากกระทรวงการคลัง</t>
  </si>
  <si>
    <t>ณ วันที่ 30 กันยายน 2562</t>
  </si>
  <si>
    <t>สำหรับปี สิ้นสุดวันที่ 30 กันยายน 2562</t>
  </si>
  <si>
    <t>ประเภท เงินฝากประจำ เลขที่ 310002168965</t>
  </si>
  <si>
    <t>สำหรับปี สิ้นสุดวันที่ 30 กันยานยน 2562</t>
  </si>
  <si>
    <t>แผนงานการศึกษา</t>
  </si>
  <si>
    <t>ระดับก่อนวัยเรียนและ</t>
  </si>
  <si>
    <t>ประถมศึกษา</t>
  </si>
  <si>
    <t>อาหารเสริม (นม)</t>
  </si>
  <si>
    <t>เงินสะสม 1 ตุลาคม 2561</t>
  </si>
  <si>
    <t>โครงการก่อสร้างสะพานไม้ หมู่ที่ 4</t>
  </si>
  <si>
    <t>โครงการลงหินคลุก หมู่ที่ 8</t>
  </si>
  <si>
    <t>โครงการก่อสร้างขุดลอกลำห้วยไร่ หมู่ที่ 7</t>
  </si>
  <si>
    <t>โครงการก่อสร้างถนนหินคลุก หมู่ที่ 7</t>
  </si>
  <si>
    <t>โครงการก่อสร้างฝายดิน เขต 1</t>
  </si>
  <si>
    <t>โครงการก่อสร้างฝายกั้นน้ำ เขต 2</t>
  </si>
  <si>
    <t>โครงการก่อสร้างถนนคอนกรีตเสริมเหล็กภายในสำนักงาน</t>
  </si>
  <si>
    <t>โครงการซ่อมแซมถนนลูกรัง 22 สาย</t>
  </si>
  <si>
    <t>โครงการก่อสร้างถนนคอนกรีตเสริมเหล็ก หมู่ที่ 8</t>
  </si>
  <si>
    <t>โครงการก่อสร้างถนนหินคลุก หมู่ที่ 6</t>
  </si>
  <si>
    <t>โครงการก่อสร้างท่อระบายน้ำพร้อมบ่อพัก หมู่ที่ 5</t>
  </si>
  <si>
    <t>โครงการซ่อมแซมสะพานไม้ หมู่ที่ 8</t>
  </si>
  <si>
    <t>โครงการก่อสร้างถนนคอนกรีตเสริมเหล็ก หมู่ที่ 7</t>
  </si>
  <si>
    <t>โครงการซ่อมแซมตลิ่งลำห้วยฝายส้มป่อย หมู่ที่ 9</t>
  </si>
  <si>
    <t>โครงการซ่อมแซมตลิ่งลำห้วยฝายส้มป่อย หมู่ที่ 8</t>
  </si>
  <si>
    <t>โครงการซ่อมแซมตลิ่งลำห้วยแคน หมู่ที่ 9</t>
  </si>
  <si>
    <t>โครงการซ่อมแซมถนนลูกรังเพื่อการเกษตร หมู่ที่ 2</t>
  </si>
  <si>
    <t>โครงการก่อสร้างถนนลูกรังเพื่อการเกษตร หมู่ที่ 9</t>
  </si>
  <si>
    <t>โครงการก่อสร้างถนนลูกรังเพื่อการเกษตร หมู่ที่ 4</t>
  </si>
  <si>
    <t>โครงการซ่อมแซมระบบประปาหมู่บ้าน หมู่ที่ 10</t>
  </si>
  <si>
    <t>โครงการก่อสร้างท่อระบายน้ำพร้อมบ่อพัก หมู่ที่ 2</t>
  </si>
  <si>
    <t>โครงการก่อสร้างที่แปรงฟันสำหรับนักเรียน</t>
  </si>
  <si>
    <t xml:space="preserve">โครงการก่อสร้างอาคารเอนกประสงค์ภายในสำนักงาน </t>
  </si>
  <si>
    <t>ครุภัณฑ์สำนักงาน</t>
  </si>
  <si>
    <t>ค่าจัดซื้อเครื่องรับวิทยุกระจายเสียง</t>
  </si>
  <si>
    <t>ค่าเครื่องสูบน้ำแบบจุ่มน้ำขนาด 2 แรงม้า</t>
  </si>
  <si>
    <t>เครื่องเล่นสนามสำหรับเด็ก</t>
  </si>
  <si>
    <t>ค่าครุภัณฑ์การศึกษา</t>
  </si>
  <si>
    <t>หมายเหตุประกอบงบแสดงผลดำเนินงานจ่ายจากเงินรายรับ และอุดหนุนเฉพาะกิจ</t>
  </si>
  <si>
    <t>ตั้งแต่วันที่ 1 ตุลาคม 2561 ถึง วันที่ 30 กันยายน 2562</t>
  </si>
  <si>
    <t>บริหารงานคลัง</t>
  </si>
  <si>
    <t>เทศบาลตำบลนาด่าน  อำเภอสุวรรณคูหา จังหวัดหนองบัวลำภู</t>
  </si>
  <si>
    <t>งบทดลอง (ก่อนปิดบัญชี)</t>
  </si>
  <si>
    <t>เดบิต</t>
  </si>
  <si>
    <t>เครดิต</t>
  </si>
  <si>
    <t>เงินฝากธ.กรุงไทย นภ.บัญชีกระแสรายวันเลขที่ 402-6-02088-6</t>
  </si>
  <si>
    <t>เงินฝากธ.กรุงไทย นากลาง บัญชีออมทรัพย์เลขที่ 980-1-32827-4</t>
  </si>
  <si>
    <t>เงินฝากธ.กรุงไทย นากลาง บัญชีออมทรัพย์เลขที่ 981-5-87668-6</t>
  </si>
  <si>
    <t>เงินฝากธ.ธกส.สุวรรณคูหา บัญชีออมทรัพย์เลขที่ 013712624074</t>
  </si>
  <si>
    <t>เงินฝากธ.ออมสิน สุวรรณคูหา บัญชีฝากเผื่อเรียกเลขที่ 053080999823</t>
  </si>
  <si>
    <t>เงินฝากกิจการส่งเสริมเทศบาล (กสท.)</t>
  </si>
  <si>
    <t>ลูกหนี้-เงินทุนเศรษฐกิจชุมชน</t>
  </si>
  <si>
    <t>ลูกหนี้-ภาษีบำรุงท้องที่</t>
  </si>
  <si>
    <t>ลูกหนี้-ขยะ</t>
  </si>
  <si>
    <t>ลูกหนี้ภาษี-ป้าย</t>
  </si>
  <si>
    <t>เจ้าหนี้เงินกู้บมจ.กรุงไทย สาขานากลาง</t>
  </si>
  <si>
    <t>เงินรับฝาก-ภาษีหัก ณ ที่จ่าย</t>
  </si>
  <si>
    <t>เงินรับฝาก-เงินประกันสัญญา</t>
  </si>
  <si>
    <t>เงินรับฝาก-คชจ.ภบท.5%</t>
  </si>
  <si>
    <t>เงินรับฝาก-ประกันสังคม ผดด.</t>
  </si>
  <si>
    <t>เงินรับฝาก-เบี้ยยังชีพผู้สูงอายุปี 2558</t>
  </si>
  <si>
    <t>เงินรับฝาก-เบี้ยยังชีพผู้สูงอายุ ปี 2559</t>
  </si>
  <si>
    <t>ค่าธรรมเนียมเก็บและขนขยะมูลฝอย</t>
  </si>
  <si>
    <t>ค่าปรับผุ้กระทำความผิดกฎหมายจราจรทางบก</t>
  </si>
  <si>
    <t>ค่าใบอนุญาตประกอบกิจการที่เป็นอันตรายต่อสุขภาพ</t>
  </si>
  <si>
    <t>ค่าธรรมเนียมจดทะเบียนพาณิชย์</t>
  </si>
  <si>
    <t xml:space="preserve">ค่าธรรมเนียมอื่นๆ </t>
  </si>
  <si>
    <t>ดอกเบี้ยเงินฝากธนาคาร</t>
  </si>
  <si>
    <t>ค่าน้ำประปา</t>
  </si>
  <si>
    <t>รายได้เบ็ดเตล็ดอื่นๆ</t>
  </si>
  <si>
    <t>ค่าธรรมเนียมรถยนต์และล้อเลื่อน</t>
  </si>
  <si>
    <t>ค่าภาษีมูลค่าเพิ่ม พรบ.แผน</t>
  </si>
  <si>
    <t>ค่าภาษีมูลค่าเพิ่ม 1 ใน 9</t>
  </si>
  <si>
    <t>ค่าภาษีธุรกิจเฉพาะ</t>
  </si>
  <si>
    <t>ค่าภาคหลวงปิโตรเลี่ยม</t>
  </si>
  <si>
    <t>ค่าธรรมเนียมจดทะเบียนสิทธิและนิติกรรมที่ดิน</t>
  </si>
  <si>
    <t>เงินอุดหนุนทั่วไปตามอำนาจหน้าที่ภารกิจถ่ายโอน</t>
  </si>
  <si>
    <t>เงินเดือนครู ผดด./ค่าตอบแทนครู ผดด./ค่าประกันสังคม</t>
  </si>
  <si>
    <t>ค่าอาหารกลางวัน (ศพด.)</t>
  </si>
  <si>
    <t>ค่าอาหารกลางวัน (ร.ร.)</t>
  </si>
  <si>
    <t>ค่าอาหารเสริม (นม) ร.ร.</t>
  </si>
  <si>
    <t>ค่าอาหารเสริม (นม) ศพด.</t>
  </si>
  <si>
    <t>ตามโครงการพระชารดำริสาธารณสุข</t>
  </si>
  <si>
    <t>สำรวจขึ้นทะเบียนสัตว์และคนปลอดพิษสุนัขบ้า</t>
  </si>
  <si>
    <t>เงินเดือนฝ่ายประจำ</t>
  </si>
  <si>
    <t>เงินเดือนฝ่ายการเมือง</t>
  </si>
  <si>
    <t>ค่าจ้างประจำ</t>
  </si>
  <si>
    <t>ค่าจ้างชั่วคราว</t>
  </si>
  <si>
    <t>เงินอุดหนุนเฉพาะกิจจ่าย</t>
  </si>
  <si>
    <t>เงินอุดหนุนทั่วไประบุวัตถุประสงค์จ่าย</t>
  </si>
  <si>
    <t>เงินเดือนครู ผดด.</t>
  </si>
  <si>
    <t>ค่าตอบแทนครู ผดด.</t>
  </si>
  <si>
    <t>ส่งเสริมศักยภาพการศึกษา</t>
  </si>
  <si>
    <t>ณ วันที่ 30 กันยายน 2559</t>
  </si>
  <si>
    <t>ลูกหนี้-เงินยืมสะสม</t>
  </si>
  <si>
    <t>ลูกหนี้-เงินทุนเศราฐกิจชุมชน</t>
  </si>
  <si>
    <t>เงินรับฝาก-ค่าขายแบบโครงการไทยเข้มแข็ง</t>
  </si>
  <si>
    <t>เงินรับฝาก-ค่าขายแบบเอกสารสอบราคา</t>
  </si>
  <si>
    <t>เงินรับฝาก-อาหารกลางวันโรงเรียน</t>
  </si>
  <si>
    <t>เงินรับฝาก-ค่าวัสดุการศึกษา</t>
  </si>
  <si>
    <t>เงินรับฝาก-เบี้ยยังชีพผู้สูงอายุ</t>
  </si>
  <si>
    <t>เงินรับฝาก-เงินเดือนค่าตอบแทนผดด.</t>
  </si>
  <si>
    <t>เงินรับฝาก-โครงการครอบครัวอยู่ดีมีสุข</t>
  </si>
  <si>
    <t>เงินรับฝาก-ค่ารักษาพยาบาล</t>
  </si>
  <si>
    <t>เงินเกินบัญชี</t>
  </si>
  <si>
    <t>เงินทุนโครงการเศรษฐกิจชุมชน</t>
  </si>
  <si>
    <t>ค่าธรรมเนียมเกี่ยวกับใบอนุญาต</t>
  </si>
  <si>
    <t>เงินอุดหนุนทั่วไปตามยุทธศาสตร์เพื่อพัฒนาประเทศ</t>
  </si>
  <si>
    <t>เงินอุดหนุนทั่วไประบุวัตถุประสงค์รับ</t>
  </si>
  <si>
    <t>ค่าวัสดุการศึกษา</t>
  </si>
  <si>
    <t>เงินช่วยเหลือการศึกาบุตร ผดด.</t>
  </si>
  <si>
    <t>เงินอุดหนุนเฉพาะกิจรับ</t>
  </si>
  <si>
    <t>เงินอุดหนุนยุทธศาสตร์เพื่อพัฒนาประเทศ</t>
  </si>
  <si>
    <t>เงินช่วยเหลือการศึกษาบุตร ผดด.</t>
  </si>
  <si>
    <t>งบทดลอง (หลังปิดบัญชี)</t>
  </si>
  <si>
    <t>เงินฝากธ.ธกส.สุวรรณคูหา บัญชีออมทรัพย์เลขที่013712624074</t>
  </si>
  <si>
    <t>ลูกหนี้-ภาษีป้าย</t>
  </si>
  <si>
    <t>ณ วันที่ 30 กันยายน  2562</t>
  </si>
  <si>
    <t>เงินฝากธ.ธกส.สุวรรณคูหา(เงินฝากประจำ)บัญชีออมทรัพย์เลขที่310002168965</t>
  </si>
  <si>
    <t>ลูกหนี้-ภาษีโรงเรือนและที่ดิน</t>
  </si>
  <si>
    <t>เงินรับฝาก - กยศ.</t>
  </si>
  <si>
    <t>เงินฝากธ.ธกส.สุวรรณคูหา บัญชีออมทรัพย์เลขที่ 310002168965</t>
  </si>
  <si>
    <t>เงินรับฝาก-กยศ.</t>
  </si>
  <si>
    <t>ค่าธรรมเนียมขนเก็บอุจจาระหรือสิ่งปฎิกูล</t>
  </si>
  <si>
    <t>ค่ากระทำผิดกฎหมาย/ข้อบังคับท้องถิ่น</t>
  </si>
  <si>
    <t>ค่าบริการแพทย์ฉุกเฉิน</t>
  </si>
  <si>
    <t>เครื่องแบบนักเรียน ศพด.</t>
  </si>
  <si>
    <t>หนังสือเรียน ศพด.</t>
  </si>
  <si>
    <t>อุปกรณ์การเรียน ศพด.</t>
  </si>
  <si>
    <t>กิจกรรมคุณภาพผู้เรียน</t>
  </si>
  <si>
    <t>รายหัว ศพด.</t>
  </si>
  <si>
    <t>ลูกหนี้ - ภาษีโรงเรือนและที่ดิน</t>
  </si>
  <si>
    <t>รายจ่ายจากเงินสะสม</t>
  </si>
  <si>
    <t>ครุภัณฑ์</t>
  </si>
  <si>
    <t>วันที่ 30 กันยายน 2562</t>
  </si>
  <si>
    <t>กันยายน 2562</t>
  </si>
  <si>
    <t>ถึงสิ้นเดือน กันยายน 2562</t>
  </si>
  <si>
    <t>ค่ากระทำผิดกฏหมาย/ข้อบังคับท้องถิ่น</t>
  </si>
  <si>
    <t>บริการพทย์ฉุกเฉิน</t>
  </si>
  <si>
    <t>15% ของรายรับจริงสูงกว่ารายจ่ายจริง</t>
  </si>
  <si>
    <t>หมายเหตุ 5 เงินฝากกระทรวงการคลัง</t>
  </si>
  <si>
    <t>ค่าใช้จ่ายอื่น (กยศ.)</t>
  </si>
  <si>
    <t>ประกันสังคม (สมทบฝ่ายลูกจ้าง)</t>
  </si>
  <si>
    <t>เงินค้ำประกันสัญญา</t>
  </si>
  <si>
    <t xml:space="preserve">เงินประกันสังคม ผดด. </t>
  </si>
  <si>
    <t>ตั้งแต่วันที่ 1 ตุลาคม  2562 ถึง วันที่ 30 กันยายน 2562</t>
  </si>
  <si>
    <t>อุตสาหกรรมและการโยธา</t>
  </si>
  <si>
    <t>เงินอุดหนุนเฉพาะกิจ</t>
  </si>
  <si>
    <t>อุดหนุนเฉพาะกิจ</t>
  </si>
  <si>
    <t>งบแสดงผลการดำเนินงานจ่ายจากเงินรายรับ และเงินทุนสำรองเงินสะสม</t>
  </si>
  <si>
    <t>งบแสดงผลการดำเนินงานจ่ายจากเงินรายรับ เงินสะสม  เงินทุนสำรองสะสม และเงินกู้</t>
  </si>
  <si>
    <t>อาคาร</t>
  </si>
  <si>
    <t>อาคารเพื่อประโยชน์อื่น</t>
  </si>
  <si>
    <t>ส่วนปรับปรุงอาคาร</t>
  </si>
  <si>
    <t>สิ่งปลูกสร้าง</t>
  </si>
  <si>
    <t>ครุภัณฑ์อื่น</t>
  </si>
  <si>
    <t>ครุภัณฑ์โฆษณาและเผยแพร่</t>
  </si>
  <si>
    <t>ครุภัณฑ์การศึกษา</t>
  </si>
  <si>
    <t>ครุภัณฑ์ไฟฟ้าและวิทยุ</t>
  </si>
  <si>
    <t>ครุภัณฑ์งานบ้านงานครัว</t>
  </si>
  <si>
    <t>ครุภัณฑ์การเกษตร</t>
  </si>
  <si>
    <t>เงินกู้</t>
  </si>
  <si>
    <t>รับโอน</t>
  </si>
  <si>
    <t>ภาษีมูลค่าเพิ่มตาม พรบ. งวดที่  9/2562</t>
  </si>
  <si>
    <t>2562</t>
  </si>
  <si>
    <t>2561</t>
  </si>
  <si>
    <t>-</t>
  </si>
  <si>
    <t>รวมจ่ายจากเงินสะสม</t>
  </si>
  <si>
    <t>จ่ายจากเงินสะสม</t>
  </si>
  <si>
    <t xml:space="preserve"> - </t>
  </si>
  <si>
    <t>รายรับสูงกว่ารายจ่าย</t>
  </si>
  <si>
    <t>(นายเฉลียว   ไฝทอง)</t>
  </si>
  <si>
    <t>เงินมีผู้อุทิศให้</t>
  </si>
  <si>
    <t>หมายเหตุ  การจัดประเภททรัพย์สินของงบเปรียบเทียบ ปี 2561 มีการจัดประเภททรัพย์สินใหม่ เพื่อให้สอดคล้องการจัดประภททรัพย์สินในปี 2562</t>
  </si>
  <si>
    <t>โครงการซ่อมแซมถนนคอนกรีตเสริมเหล็ก หมู่ที่ 1</t>
  </si>
  <si>
    <t>โครงการซ่อมแซมถนนลาดยาง หมู่ที่ 2,3,10,11</t>
  </si>
  <si>
    <t>โครงการซ่อมแซมถนนลูกรังโดยการลงหินคลุก หมู่ที่ 4</t>
  </si>
  <si>
    <t>โครงการซ่อมแซมถนนลูกรังโดยการลงหินคลุก หมู่ที่  1</t>
  </si>
  <si>
    <t>โครงการซ่อมแซมถนนลูกรังโดยการลงหินคลุก หมู่ที่ 2</t>
  </si>
  <si>
    <t>โครงการซ่อมแซมถนนลูกรังเพื่อการเกษตร หมู่ที่ 4</t>
  </si>
  <si>
    <t>โครงการซ่อมแซมถนนลูกรังเพื่อการเกษตร หมู่ที่ 3</t>
  </si>
  <si>
    <t>โครงการซ่อมแซมถนนลูกรังเพื่อการเกษตร หมู่ที่ 7</t>
  </si>
  <si>
    <t>โครงการปรับปรุงศูนย์พัฒนาเด็กเล็ก หมู่ที่ 10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</si>
</sst>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  <numFmt numFmtId="188" formatCode="#,##0.00_);\(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20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u val="single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3" fontId="46" fillId="0" borderId="0" xfId="33" applyFont="1" applyAlignment="1">
      <alignment/>
    </xf>
    <xf numFmtId="43" fontId="47" fillId="0" borderId="0" xfId="33" applyFont="1" applyAlignment="1">
      <alignment horizontal="center"/>
    </xf>
    <xf numFmtId="43" fontId="47" fillId="0" borderId="0" xfId="33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6" fillId="0" borderId="10" xfId="33" applyFont="1" applyBorder="1" applyAlignment="1">
      <alignment/>
    </xf>
    <xf numFmtId="43" fontId="47" fillId="0" borderId="11" xfId="33" applyFont="1" applyBorder="1" applyAlignment="1">
      <alignment/>
    </xf>
    <xf numFmtId="43" fontId="47" fillId="0" borderId="12" xfId="33" applyFont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/>
    </xf>
    <xf numFmtId="43" fontId="46" fillId="0" borderId="19" xfId="33" applyFont="1" applyBorder="1" applyAlignment="1">
      <alignment/>
    </xf>
    <xf numFmtId="43" fontId="46" fillId="0" borderId="13" xfId="33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/>
    </xf>
    <xf numFmtId="43" fontId="47" fillId="0" borderId="13" xfId="33" applyFont="1" applyBorder="1" applyAlignment="1">
      <alignment/>
    </xf>
    <xf numFmtId="0" fontId="47" fillId="0" borderId="13" xfId="0" applyFont="1" applyBorder="1" applyAlignment="1">
      <alignment/>
    </xf>
    <xf numFmtId="43" fontId="46" fillId="0" borderId="0" xfId="33" applyFont="1" applyFill="1" applyAlignment="1">
      <alignment/>
    </xf>
    <xf numFmtId="43" fontId="47" fillId="0" borderId="0" xfId="33" applyFont="1" applyFill="1" applyAlignment="1">
      <alignment/>
    </xf>
    <xf numFmtId="43" fontId="47" fillId="0" borderId="12" xfId="33" applyFont="1" applyFill="1" applyBorder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6" fillId="0" borderId="19" xfId="0" applyFont="1" applyBorder="1" applyAlignment="1">
      <alignment vertical="top" wrapText="1"/>
    </xf>
    <xf numFmtId="43" fontId="46" fillId="0" borderId="19" xfId="33" applyFont="1" applyBorder="1" applyAlignment="1">
      <alignment vertical="top" wrapText="1"/>
    </xf>
    <xf numFmtId="43" fontId="47" fillId="0" borderId="13" xfId="33" applyFont="1" applyBorder="1" applyAlignment="1">
      <alignment vertical="top" wrapText="1"/>
    </xf>
    <xf numFmtId="0" fontId="47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vertical="top" wrapText="1"/>
    </xf>
    <xf numFmtId="43" fontId="46" fillId="0" borderId="13" xfId="33" applyFont="1" applyBorder="1" applyAlignment="1">
      <alignment vertical="top" wrapText="1"/>
    </xf>
    <xf numFmtId="43" fontId="46" fillId="0" borderId="12" xfId="33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43" fontId="46" fillId="0" borderId="16" xfId="33" applyFont="1" applyBorder="1" applyAlignment="1">
      <alignment/>
    </xf>
    <xf numFmtId="43" fontId="46" fillId="0" borderId="0" xfId="33" applyFont="1" applyBorder="1" applyAlignment="1">
      <alignment/>
    </xf>
    <xf numFmtId="43" fontId="46" fillId="0" borderId="21" xfId="33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22" xfId="0" applyFont="1" applyBorder="1" applyAlignment="1">
      <alignment/>
    </xf>
    <xf numFmtId="43" fontId="46" fillId="0" borderId="15" xfId="33" applyFont="1" applyBorder="1" applyAlignment="1">
      <alignment/>
    </xf>
    <xf numFmtId="43" fontId="46" fillId="0" borderId="17" xfId="33" applyFont="1" applyBorder="1" applyAlignment="1">
      <alignment/>
    </xf>
    <xf numFmtId="43" fontId="46" fillId="0" borderId="18" xfId="33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43" fontId="47" fillId="0" borderId="14" xfId="33" applyFont="1" applyBorder="1" applyAlignment="1">
      <alignment horizontal="center"/>
    </xf>
    <xf numFmtId="0" fontId="46" fillId="0" borderId="13" xfId="0" applyFont="1" applyBorder="1" applyAlignment="1">
      <alignment/>
    </xf>
    <xf numFmtId="43" fontId="47" fillId="0" borderId="14" xfId="33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3" fontId="47" fillId="0" borderId="19" xfId="33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19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3" fontId="47" fillId="0" borderId="23" xfId="33" applyFont="1" applyBorder="1" applyAlignment="1">
      <alignment/>
    </xf>
    <xf numFmtId="0" fontId="50" fillId="0" borderId="19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43" fontId="47" fillId="0" borderId="23" xfId="33" applyFont="1" applyBorder="1" applyAlignment="1">
      <alignment horizontal="center"/>
    </xf>
    <xf numFmtId="43" fontId="47" fillId="0" borderId="24" xfId="0" applyNumberFormat="1" applyFont="1" applyBorder="1" applyAlignment="1">
      <alignment/>
    </xf>
    <xf numFmtId="43" fontId="51" fillId="0" borderId="0" xfId="33" applyFont="1" applyAlignment="1">
      <alignment/>
    </xf>
    <xf numFmtId="43" fontId="51" fillId="0" borderId="0" xfId="33" applyFont="1" applyAlignment="1">
      <alignment horizontal="center" vertical="center" wrapText="1"/>
    </xf>
    <xf numFmtId="43" fontId="52" fillId="0" borderId="0" xfId="33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 quotePrefix="1">
      <alignment horizontal="center"/>
    </xf>
    <xf numFmtId="0" fontId="47" fillId="0" borderId="0" xfId="0" applyFont="1" applyAlignment="1" quotePrefix="1">
      <alignment horizontal="center"/>
    </xf>
    <xf numFmtId="0" fontId="46" fillId="0" borderId="0" xfId="0" applyFont="1" applyAlignment="1">
      <alignment horizontal="left"/>
    </xf>
    <xf numFmtId="43" fontId="52" fillId="0" borderId="0" xfId="33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/>
    </xf>
    <xf numFmtId="43" fontId="5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43" fontId="46" fillId="0" borderId="19" xfId="33" applyFont="1" applyFill="1" applyBorder="1" applyAlignment="1">
      <alignment/>
    </xf>
    <xf numFmtId="0" fontId="46" fillId="0" borderId="0" xfId="0" applyFont="1" applyFill="1" applyAlignment="1">
      <alignment/>
    </xf>
    <xf numFmtId="43" fontId="47" fillId="0" borderId="0" xfId="33" applyFont="1" applyFill="1" applyAlignment="1">
      <alignment horizontal="center"/>
    </xf>
    <xf numFmtId="43" fontId="47" fillId="0" borderId="0" xfId="33" applyFont="1" applyBorder="1" applyAlignment="1">
      <alignment/>
    </xf>
    <xf numFmtId="43" fontId="46" fillId="0" borderId="0" xfId="33" applyFont="1" applyFill="1" applyBorder="1" applyAlignment="1">
      <alignment/>
    </xf>
    <xf numFmtId="0" fontId="46" fillId="0" borderId="0" xfId="0" applyFont="1" applyFill="1" applyBorder="1" applyAlignment="1">
      <alignment/>
    </xf>
    <xf numFmtId="43" fontId="47" fillId="0" borderId="23" xfId="33" applyFont="1" applyFill="1" applyBorder="1" applyAlignment="1">
      <alignment/>
    </xf>
    <xf numFmtId="43" fontId="47" fillId="0" borderId="19" xfId="33" applyFont="1" applyFill="1" applyBorder="1" applyAlignment="1">
      <alignment/>
    </xf>
    <xf numFmtId="43" fontId="47" fillId="0" borderId="25" xfId="33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3" fontId="47" fillId="0" borderId="16" xfId="33" applyFont="1" applyBorder="1" applyAlignment="1">
      <alignment/>
    </xf>
    <xf numFmtId="0" fontId="47" fillId="0" borderId="0" xfId="0" applyFont="1" applyBorder="1" applyAlignment="1">
      <alignment/>
    </xf>
    <xf numFmtId="43" fontId="47" fillId="0" borderId="10" xfId="33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19" xfId="0" applyFont="1" applyBorder="1" applyAlignment="1">
      <alignment horizontal="center"/>
    </xf>
    <xf numFmtId="43" fontId="47" fillId="0" borderId="13" xfId="0" applyNumberFormat="1" applyFont="1" applyBorder="1" applyAlignment="1">
      <alignment/>
    </xf>
    <xf numFmtId="0" fontId="46" fillId="0" borderId="13" xfId="0" applyFont="1" applyBorder="1" applyAlignment="1">
      <alignment horizontal="center"/>
    </xf>
    <xf numFmtId="43" fontId="47" fillId="0" borderId="14" xfId="33" applyFont="1" applyBorder="1" applyAlignment="1">
      <alignment/>
    </xf>
    <xf numFmtId="0" fontId="47" fillId="0" borderId="14" xfId="0" applyFont="1" applyBorder="1" applyAlignment="1">
      <alignment/>
    </xf>
    <xf numFmtId="43" fontId="47" fillId="0" borderId="26" xfId="33" applyFont="1" applyBorder="1" applyAlignment="1">
      <alignment horizontal="center"/>
    </xf>
    <xf numFmtId="43" fontId="46" fillId="0" borderId="22" xfId="33" applyFont="1" applyBorder="1" applyAlignment="1">
      <alignment/>
    </xf>
    <xf numFmtId="43" fontId="46" fillId="0" borderId="0" xfId="33" applyFont="1" applyAlignment="1">
      <alignment horizont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3" fontId="47" fillId="0" borderId="20" xfId="33" applyFont="1" applyBorder="1" applyAlignment="1">
      <alignment horizontal="center" vertical="center"/>
    </xf>
    <xf numFmtId="187" fontId="9" fillId="0" borderId="19" xfId="0" applyNumberFormat="1" applyFont="1" applyFill="1" applyBorder="1" applyAlignment="1" quotePrefix="1">
      <alignment horizontal="center" vertical="top" wrapText="1"/>
    </xf>
    <xf numFmtId="43" fontId="47" fillId="0" borderId="13" xfId="33" applyFont="1" applyBorder="1" applyAlignment="1">
      <alignment horizontal="center" vertical="center"/>
    </xf>
    <xf numFmtId="43" fontId="46" fillId="0" borderId="0" xfId="33" applyNumberFormat="1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188" fontId="46" fillId="0" borderId="10" xfId="33" applyNumberFormat="1" applyFont="1" applyBorder="1" applyAlignment="1">
      <alignment/>
    </xf>
    <xf numFmtId="0" fontId="49" fillId="0" borderId="0" xfId="0" applyFont="1" applyAlignment="1">
      <alignment/>
    </xf>
    <xf numFmtId="0" fontId="46" fillId="0" borderId="19" xfId="0" applyFont="1" applyBorder="1" applyAlignment="1">
      <alignment vertical="top"/>
    </xf>
    <xf numFmtId="43" fontId="46" fillId="0" borderId="19" xfId="33" applyFont="1" applyBorder="1" applyAlignment="1">
      <alignment vertical="top"/>
    </xf>
    <xf numFmtId="0" fontId="46" fillId="0" borderId="19" xfId="0" applyFont="1" applyFill="1" applyBorder="1" applyAlignment="1">
      <alignment vertical="top" wrapText="1"/>
    </xf>
    <xf numFmtId="43" fontId="46" fillId="0" borderId="0" xfId="33" applyFont="1" applyFill="1" applyAlignment="1">
      <alignment horizontal="right"/>
    </xf>
    <xf numFmtId="0" fontId="46" fillId="0" borderId="0" xfId="0" applyFont="1" applyAlignment="1">
      <alignment horizontal="center" vertical="center"/>
    </xf>
    <xf numFmtId="0" fontId="46" fillId="0" borderId="19" xfId="0" applyFont="1" applyBorder="1" applyAlignment="1" quotePrefix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43" fontId="46" fillId="0" borderId="19" xfId="33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7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 vertical="top" wrapText="1"/>
    </xf>
    <xf numFmtId="43" fontId="46" fillId="0" borderId="0" xfId="33" applyFont="1" applyBorder="1" applyAlignment="1">
      <alignment vertical="top"/>
    </xf>
    <xf numFmtId="0" fontId="53" fillId="0" borderId="14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43" fontId="46" fillId="0" borderId="0" xfId="0" applyNumberFormat="1" applyFont="1" applyAlignment="1">
      <alignment/>
    </xf>
    <xf numFmtId="0" fontId="47" fillId="0" borderId="13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46" fillId="0" borderId="20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9" xfId="0" applyFont="1" applyBorder="1" applyAlignment="1">
      <alignment shrinkToFit="1"/>
    </xf>
    <xf numFmtId="0" fontId="11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43" fontId="47" fillId="0" borderId="14" xfId="0" applyNumberFormat="1" applyFont="1" applyBorder="1" applyAlignment="1">
      <alignment/>
    </xf>
    <xf numFmtId="2" fontId="46" fillId="0" borderId="19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3" xfId="0" applyFont="1" applyBorder="1" applyAlignment="1">
      <alignment/>
    </xf>
    <xf numFmtId="43" fontId="47" fillId="0" borderId="23" xfId="0" applyNumberFormat="1" applyFont="1" applyBorder="1" applyAlignment="1">
      <alignment/>
    </xf>
    <xf numFmtId="49" fontId="46" fillId="0" borderId="0" xfId="0" applyNumberFormat="1" applyFont="1" applyFill="1" applyAlignment="1" quotePrefix="1">
      <alignment horizontal="center"/>
    </xf>
    <xf numFmtId="49" fontId="46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43" fontId="47" fillId="0" borderId="20" xfId="33" applyFont="1" applyBorder="1" applyAlignment="1">
      <alignment horizontal="center" vertical="center"/>
    </xf>
    <xf numFmtId="43" fontId="47" fillId="0" borderId="13" xfId="33" applyFont="1" applyBorder="1" applyAlignment="1">
      <alignment horizontal="center" vertical="center"/>
    </xf>
    <xf numFmtId="43" fontId="46" fillId="0" borderId="0" xfId="33" applyFont="1" applyBorder="1" applyAlignment="1" quotePrefix="1">
      <alignment horizontal="right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43" fontId="46" fillId="0" borderId="0" xfId="33" applyFont="1" applyAlignment="1" quotePrefix="1">
      <alignment horizontal="center"/>
    </xf>
    <xf numFmtId="4" fontId="46" fillId="0" borderId="19" xfId="0" applyNumberFormat="1" applyFont="1" applyBorder="1" applyAlignment="1" quotePrefix="1">
      <alignment horizontal="center" vertical="center"/>
    </xf>
    <xf numFmtId="4" fontId="47" fillId="0" borderId="14" xfId="0" applyNumberFormat="1" applyFont="1" applyBorder="1" applyAlignment="1" quotePrefix="1">
      <alignment horizontal="center" vertical="center"/>
    </xf>
    <xf numFmtId="2" fontId="47" fillId="0" borderId="14" xfId="0" applyNumberFormat="1" applyFont="1" applyBorder="1" applyAlignment="1" quotePrefix="1">
      <alignment horizontal="right"/>
    </xf>
    <xf numFmtId="43" fontId="46" fillId="0" borderId="0" xfId="33" applyFont="1" applyFill="1" applyAlignment="1">
      <alignment horizontal="center"/>
    </xf>
    <xf numFmtId="0" fontId="46" fillId="0" borderId="27" xfId="0" applyFont="1" applyBorder="1" applyAlignment="1">
      <alignment/>
    </xf>
    <xf numFmtId="43" fontId="46" fillId="0" borderId="27" xfId="33" applyFont="1" applyBorder="1" applyAlignment="1">
      <alignment/>
    </xf>
    <xf numFmtId="0" fontId="46" fillId="0" borderId="28" xfId="0" applyFont="1" applyBorder="1" applyAlignment="1">
      <alignment/>
    </xf>
    <xf numFmtId="43" fontId="46" fillId="0" borderId="28" xfId="33" applyFont="1" applyBorder="1" applyAlignment="1">
      <alignment/>
    </xf>
    <xf numFmtId="0" fontId="46" fillId="0" borderId="29" xfId="0" applyFont="1" applyBorder="1" applyAlignment="1">
      <alignment/>
    </xf>
    <xf numFmtId="43" fontId="46" fillId="0" borderId="29" xfId="33" applyFont="1" applyBorder="1" applyAlignment="1">
      <alignment/>
    </xf>
    <xf numFmtId="0" fontId="46" fillId="0" borderId="30" xfId="0" applyFont="1" applyBorder="1" applyAlignment="1">
      <alignment/>
    </xf>
    <xf numFmtId="43" fontId="46" fillId="0" borderId="30" xfId="33" applyFont="1" applyBorder="1" applyAlignment="1">
      <alignment/>
    </xf>
    <xf numFmtId="43" fontId="46" fillId="0" borderId="14" xfId="0" applyNumberFormat="1" applyFont="1" applyBorder="1" applyAlignment="1">
      <alignment/>
    </xf>
    <xf numFmtId="43" fontId="46" fillId="0" borderId="20" xfId="33" applyFont="1" applyBorder="1" applyAlignment="1">
      <alignment/>
    </xf>
    <xf numFmtId="43" fontId="46" fillId="0" borderId="14" xfId="33" applyFont="1" applyBorder="1" applyAlignment="1">
      <alignment/>
    </xf>
    <xf numFmtId="43" fontId="46" fillId="0" borderId="19" xfId="33" applyFont="1" applyBorder="1" applyAlignment="1">
      <alignment horizontal="center"/>
    </xf>
    <xf numFmtId="43" fontId="46" fillId="0" borderId="31" xfId="33" applyFont="1" applyBorder="1" applyAlignment="1">
      <alignment/>
    </xf>
    <xf numFmtId="43" fontId="46" fillId="0" borderId="32" xfId="33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43" fontId="47" fillId="0" borderId="20" xfId="33" applyFont="1" applyBorder="1" applyAlignment="1">
      <alignment horizontal="center" vertical="center"/>
    </xf>
    <xf numFmtId="43" fontId="47" fillId="0" borderId="13" xfId="33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43" fontId="46" fillId="0" borderId="19" xfId="33" applyFont="1" applyBorder="1" applyAlignment="1">
      <alignment shrinkToFit="1"/>
    </xf>
    <xf numFmtId="43" fontId="47" fillId="0" borderId="23" xfId="33" applyFont="1" applyBorder="1" applyAlignment="1">
      <alignment shrinkToFit="1"/>
    </xf>
    <xf numFmtId="0" fontId="46" fillId="0" borderId="19" xfId="0" applyFont="1" applyBorder="1" applyAlignment="1">
      <alignment horizontal="left" shrinkToFit="1"/>
    </xf>
    <xf numFmtId="43" fontId="47" fillId="0" borderId="14" xfId="33" applyFont="1" applyBorder="1" applyAlignment="1">
      <alignment horizontal="center" vertical="center" shrinkToFit="1"/>
    </xf>
    <xf numFmtId="43" fontId="51" fillId="0" borderId="0" xfId="33" applyFont="1" applyAlignment="1">
      <alignment/>
    </xf>
    <xf numFmtId="0" fontId="47" fillId="0" borderId="0" xfId="0" applyFont="1" applyAlignment="1">
      <alignment/>
    </xf>
    <xf numFmtId="43" fontId="51" fillId="0" borderId="17" xfId="33" applyFont="1" applyBorder="1" applyAlignment="1">
      <alignment horizontal="center" vertical="center" wrapText="1"/>
    </xf>
    <xf numFmtId="43" fontId="46" fillId="0" borderId="0" xfId="33" applyFont="1" applyFill="1" applyBorder="1" applyAlignment="1">
      <alignment horizontal="center"/>
    </xf>
    <xf numFmtId="49" fontId="46" fillId="0" borderId="0" xfId="33" applyNumberFormat="1" applyFont="1" applyBorder="1" applyAlignment="1">
      <alignment horizontal="center"/>
    </xf>
    <xf numFmtId="49" fontId="47" fillId="0" borderId="0" xfId="33" applyNumberFormat="1" applyFont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3" fontId="47" fillId="0" borderId="12" xfId="33" applyFont="1" applyBorder="1" applyAlignment="1">
      <alignment horizontal="center"/>
    </xf>
    <xf numFmtId="43" fontId="47" fillId="0" borderId="23" xfId="33" applyFont="1" applyBorder="1" applyAlignment="1">
      <alignment horizontal="right"/>
    </xf>
    <xf numFmtId="43" fontId="47" fillId="0" borderId="33" xfId="0" applyNumberFormat="1" applyFont="1" applyBorder="1" applyAlignment="1">
      <alignment/>
    </xf>
    <xf numFmtId="43" fontId="46" fillId="0" borderId="19" xfId="33" applyFont="1" applyFill="1" applyBorder="1" applyAlignment="1">
      <alignment horizontal="center"/>
    </xf>
    <xf numFmtId="43" fontId="46" fillId="0" borderId="19" xfId="33" applyFont="1" applyBorder="1" applyAlignment="1">
      <alignment horizontal="center" shrinkToFit="1"/>
    </xf>
    <xf numFmtId="43" fontId="47" fillId="0" borderId="19" xfId="33" applyFont="1" applyBorder="1" applyAlignment="1">
      <alignment horizontal="center"/>
    </xf>
    <xf numFmtId="43" fontId="47" fillId="0" borderId="0" xfId="33" applyFont="1" applyFill="1" applyBorder="1" applyAlignment="1">
      <alignment/>
    </xf>
    <xf numFmtId="0" fontId="46" fillId="0" borderId="20" xfId="0" applyFont="1" applyBorder="1" applyAlignment="1">
      <alignment vertical="top"/>
    </xf>
    <xf numFmtId="0" fontId="46" fillId="0" borderId="20" xfId="0" applyFont="1" applyFill="1" applyBorder="1" applyAlignment="1">
      <alignment vertical="top" wrapText="1"/>
    </xf>
    <xf numFmtId="43" fontId="46" fillId="0" borderId="20" xfId="33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6" fillId="0" borderId="10" xfId="0" applyFont="1" applyFill="1" applyBorder="1" applyAlignment="1">
      <alignment vertical="top" wrapText="1"/>
    </xf>
    <xf numFmtId="43" fontId="46" fillId="0" borderId="10" xfId="33" applyFont="1" applyBorder="1" applyAlignment="1">
      <alignment vertical="top"/>
    </xf>
    <xf numFmtId="0" fontId="46" fillId="0" borderId="0" xfId="0" applyFont="1" applyBorder="1" applyAlignment="1">
      <alignment vertical="top"/>
    </xf>
    <xf numFmtId="43" fontId="46" fillId="0" borderId="0" xfId="33" applyFont="1" applyFill="1" applyBorder="1" applyAlignment="1">
      <alignment horizontal="right"/>
    </xf>
    <xf numFmtId="43" fontId="47" fillId="0" borderId="11" xfId="33" applyFont="1" applyBorder="1" applyAlignment="1">
      <alignment horizontal="right"/>
    </xf>
    <xf numFmtId="43" fontId="46" fillId="0" borderId="19" xfId="33" applyFont="1" applyBorder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3" fontId="47" fillId="0" borderId="20" xfId="33" applyFont="1" applyBorder="1" applyAlignment="1">
      <alignment horizontal="center" vertical="center"/>
    </xf>
    <xf numFmtId="43" fontId="47" fillId="0" borderId="13" xfId="33" applyFont="1" applyBorder="1" applyAlignment="1">
      <alignment horizontal="center" vertical="center"/>
    </xf>
    <xf numFmtId="0" fontId="46" fillId="0" borderId="13" xfId="0" applyFont="1" applyBorder="1" applyAlignment="1">
      <alignment vertical="top"/>
    </xf>
    <xf numFmtId="0" fontId="46" fillId="0" borderId="13" xfId="0" applyFont="1" applyFill="1" applyBorder="1" applyAlignment="1">
      <alignment vertical="top" wrapText="1"/>
    </xf>
    <xf numFmtId="43" fontId="46" fillId="0" borderId="13" xfId="33" applyFont="1" applyBorder="1" applyAlignment="1">
      <alignment vertical="top"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34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34" xfId="0" applyFont="1" applyBorder="1" applyAlignment="1" quotePrefix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43" fontId="47" fillId="0" borderId="20" xfId="33" applyFont="1" applyBorder="1" applyAlignment="1">
      <alignment horizontal="center" vertical="center"/>
    </xf>
    <xf numFmtId="43" fontId="47" fillId="0" borderId="13" xfId="33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57" sqref="E57"/>
    </sheetView>
  </sheetViews>
  <sheetFormatPr defaultColWidth="9.00390625" defaultRowHeight="15"/>
  <cols>
    <col min="1" max="2" width="5.57421875" style="1" customWidth="1"/>
    <col min="3" max="3" width="28.7109375" style="1" customWidth="1"/>
    <col min="4" max="4" width="9.00390625" style="8" customWidth="1"/>
    <col min="5" max="5" width="14.00390625" style="4" customWidth="1"/>
    <col min="6" max="6" width="2.57421875" style="1" customWidth="1"/>
    <col min="7" max="7" width="13.7109375" style="4" customWidth="1"/>
    <col min="8" max="16384" width="9.00390625" style="1" customWidth="1"/>
  </cols>
  <sheetData>
    <row r="1" spans="1:7" s="2" customFormat="1" ht="21">
      <c r="A1" s="242" t="s">
        <v>103</v>
      </c>
      <c r="B1" s="242"/>
      <c r="C1" s="242"/>
      <c r="D1" s="242"/>
      <c r="E1" s="242"/>
      <c r="F1" s="242"/>
      <c r="G1" s="242"/>
    </row>
    <row r="2" spans="1:7" s="2" customFormat="1" ht="21">
      <c r="A2" s="242" t="s">
        <v>6</v>
      </c>
      <c r="B2" s="242"/>
      <c r="C2" s="242"/>
      <c r="D2" s="242"/>
      <c r="E2" s="242"/>
      <c r="F2" s="242"/>
      <c r="G2" s="242"/>
    </row>
    <row r="3" spans="1:7" s="2" customFormat="1" ht="21">
      <c r="A3" s="242" t="s">
        <v>297</v>
      </c>
      <c r="B3" s="242"/>
      <c r="C3" s="242"/>
      <c r="D3" s="242"/>
      <c r="E3" s="242"/>
      <c r="F3" s="242"/>
      <c r="G3" s="242"/>
    </row>
    <row r="4" spans="1:7" s="2" customFormat="1" ht="21">
      <c r="A4" s="3"/>
      <c r="B4" s="3"/>
      <c r="C4" s="3"/>
      <c r="D4" s="3"/>
      <c r="E4" s="3"/>
      <c r="F4" s="3"/>
      <c r="G4" s="3"/>
    </row>
    <row r="5" spans="4:7" s="2" customFormat="1" ht="21">
      <c r="D5" s="3" t="s">
        <v>4</v>
      </c>
      <c r="E5" s="5" t="s">
        <v>295</v>
      </c>
      <c r="F5" s="3"/>
      <c r="G5" s="5" t="s">
        <v>5</v>
      </c>
    </row>
    <row r="6" spans="4:7" s="2" customFormat="1" ht="21">
      <c r="D6" s="80"/>
      <c r="E6" s="5"/>
      <c r="F6" s="80"/>
      <c r="G6" s="5"/>
    </row>
    <row r="7" spans="1:7" s="2" customFormat="1" ht="21.75" thickBot="1">
      <c r="A7" s="2" t="s">
        <v>0</v>
      </c>
      <c r="D7" s="3">
        <v>2</v>
      </c>
      <c r="E7" s="95">
        <v>59263894.46</v>
      </c>
      <c r="F7" s="81"/>
      <c r="G7" s="95">
        <v>57902485.46</v>
      </c>
    </row>
    <row r="8" ht="21.75" thickTop="1">
      <c r="A8" s="2" t="s">
        <v>1</v>
      </c>
    </row>
    <row r="9" ht="21">
      <c r="B9" s="2" t="s">
        <v>2</v>
      </c>
    </row>
    <row r="10" spans="3:7" ht="21">
      <c r="C10" s="1" t="s">
        <v>3</v>
      </c>
      <c r="D10" s="8">
        <v>3</v>
      </c>
      <c r="E10" s="4">
        <v>19683628.31</v>
      </c>
      <c r="G10" s="4">
        <v>13994314.09</v>
      </c>
    </row>
    <row r="11" spans="3:7" ht="21">
      <c r="C11" s="1" t="s">
        <v>104</v>
      </c>
      <c r="D11" s="8">
        <v>4</v>
      </c>
      <c r="E11" s="32">
        <v>2591401.9</v>
      </c>
      <c r="F11" s="88"/>
      <c r="G11" s="32">
        <v>2290195.97</v>
      </c>
    </row>
    <row r="12" spans="3:7" ht="21">
      <c r="C12" s="1" t="s">
        <v>296</v>
      </c>
      <c r="D12" s="122">
        <v>5</v>
      </c>
      <c r="E12" s="128">
        <v>854840.76</v>
      </c>
      <c r="F12" s="88"/>
      <c r="G12" s="180" t="s">
        <v>291</v>
      </c>
    </row>
    <row r="13" spans="3:7" ht="21">
      <c r="C13" s="1" t="s">
        <v>7</v>
      </c>
      <c r="D13" s="83">
        <v>6</v>
      </c>
      <c r="E13" s="4">
        <v>4338.3</v>
      </c>
      <c r="G13" s="4">
        <v>1009.9</v>
      </c>
    </row>
    <row r="14" spans="3:7" ht="21">
      <c r="C14" s="1" t="s">
        <v>98</v>
      </c>
      <c r="D14" s="8">
        <v>7</v>
      </c>
      <c r="E14" s="212" t="s">
        <v>291</v>
      </c>
      <c r="F14" s="92"/>
      <c r="G14" s="91">
        <v>13503</v>
      </c>
    </row>
    <row r="15" spans="3:7" ht="21">
      <c r="C15" s="1" t="s">
        <v>8</v>
      </c>
      <c r="D15" s="83">
        <v>8</v>
      </c>
      <c r="E15" s="9">
        <v>56904</v>
      </c>
      <c r="F15" s="20"/>
      <c r="G15" s="9">
        <v>119901</v>
      </c>
    </row>
    <row r="16" spans="3:7" s="2" customFormat="1" ht="21">
      <c r="C16" s="2" t="s">
        <v>9</v>
      </c>
      <c r="D16" s="3"/>
      <c r="E16" s="10">
        <f>SUM(E10:E15)</f>
        <v>23191113.27</v>
      </c>
      <c r="G16" s="10">
        <f>SUM(G10:G15)</f>
        <v>16418923.96</v>
      </c>
    </row>
    <row r="17" spans="2:7" s="2" customFormat="1" ht="21">
      <c r="B17" s="2" t="s">
        <v>105</v>
      </c>
      <c r="D17" s="96"/>
      <c r="E17" s="90"/>
      <c r="F17" s="103"/>
      <c r="G17" s="90"/>
    </row>
    <row r="18" spans="3:7" s="88" customFormat="1" ht="21">
      <c r="C18" s="88" t="s">
        <v>106</v>
      </c>
      <c r="D18" s="140">
        <v>2</v>
      </c>
      <c r="E18" s="231">
        <v>4626260</v>
      </c>
      <c r="F18" s="92"/>
      <c r="G18" s="91">
        <v>4626260</v>
      </c>
    </row>
    <row r="19" spans="3:7" ht="21">
      <c r="C19" s="2" t="s">
        <v>107</v>
      </c>
      <c r="D19" s="100"/>
      <c r="E19" s="232">
        <f>E18</f>
        <v>4626260</v>
      </c>
      <c r="F19" s="103"/>
      <c r="G19" s="10">
        <v>4626260</v>
      </c>
    </row>
    <row r="20" spans="1:7" s="2" customFormat="1" ht="21.75" thickBot="1">
      <c r="A20" s="2" t="s">
        <v>10</v>
      </c>
      <c r="D20" s="3"/>
      <c r="E20" s="11">
        <f>E16+E18</f>
        <v>27817373.27</v>
      </c>
      <c r="F20" s="103"/>
      <c r="G20" s="11">
        <f>G16+G18</f>
        <v>21045183.96</v>
      </c>
    </row>
    <row r="21" spans="4:7" s="2" customFormat="1" ht="21" thickTop="1">
      <c r="D21" s="96"/>
      <c r="E21" s="90"/>
      <c r="F21" s="103"/>
      <c r="G21" s="90"/>
    </row>
    <row r="22" ht="21">
      <c r="A22" s="2" t="s">
        <v>22</v>
      </c>
    </row>
    <row r="23" ht="21">
      <c r="D23" s="100"/>
    </row>
    <row r="24" ht="21">
      <c r="D24" s="100"/>
    </row>
    <row r="25" ht="21">
      <c r="D25" s="100"/>
    </row>
    <row r="26" ht="21">
      <c r="D26" s="100"/>
    </row>
    <row r="27" ht="21">
      <c r="D27" s="100"/>
    </row>
    <row r="28" ht="21">
      <c r="D28" s="100"/>
    </row>
    <row r="29" ht="21">
      <c r="D29" s="100"/>
    </row>
    <row r="30" ht="21">
      <c r="D30" s="100"/>
    </row>
    <row r="31" ht="21">
      <c r="D31" s="100"/>
    </row>
    <row r="32" ht="21">
      <c r="D32" s="100"/>
    </row>
    <row r="33" ht="21">
      <c r="D33" s="100"/>
    </row>
    <row r="34" ht="21">
      <c r="D34" s="100"/>
    </row>
    <row r="35" ht="21">
      <c r="D35" s="100"/>
    </row>
    <row r="36" ht="21">
      <c r="D36" s="100"/>
    </row>
    <row r="37" spans="1:7" ht="21">
      <c r="A37" s="242" t="s">
        <v>103</v>
      </c>
      <c r="B37" s="242"/>
      <c r="C37" s="242"/>
      <c r="D37" s="242"/>
      <c r="E37" s="242"/>
      <c r="F37" s="242"/>
      <c r="G37" s="242"/>
    </row>
    <row r="38" spans="1:7" ht="21">
      <c r="A38" s="242" t="s">
        <v>6</v>
      </c>
      <c r="B38" s="242"/>
      <c r="C38" s="242"/>
      <c r="D38" s="242"/>
      <c r="E38" s="242"/>
      <c r="F38" s="242"/>
      <c r="G38" s="242"/>
    </row>
    <row r="39" spans="1:7" ht="21">
      <c r="A39" s="242" t="s">
        <v>297</v>
      </c>
      <c r="B39" s="242"/>
      <c r="C39" s="242"/>
      <c r="D39" s="242"/>
      <c r="E39" s="242"/>
      <c r="F39" s="242"/>
      <c r="G39" s="242"/>
    </row>
    <row r="40" ht="21">
      <c r="D40" s="100"/>
    </row>
    <row r="41" spans="4:7" s="2" customFormat="1" ht="21">
      <c r="D41" s="96" t="s">
        <v>4</v>
      </c>
      <c r="E41" s="5" t="s">
        <v>295</v>
      </c>
      <c r="F41" s="96"/>
      <c r="G41" s="5" t="s">
        <v>5</v>
      </c>
    </row>
    <row r="42" ht="21">
      <c r="D42" s="100"/>
    </row>
    <row r="43" spans="1:7" s="2" customFormat="1" ht="21.75" thickBot="1">
      <c r="A43" s="2" t="s">
        <v>11</v>
      </c>
      <c r="D43" s="3"/>
      <c r="E43" s="95">
        <v>59263894.46</v>
      </c>
      <c r="F43" s="81"/>
      <c r="G43" s="95">
        <v>57902485.46</v>
      </c>
    </row>
    <row r="44" spans="1:7" s="2" customFormat="1" ht="21.75" thickTop="1">
      <c r="A44" s="2" t="s">
        <v>12</v>
      </c>
      <c r="D44" s="3"/>
      <c r="E44" s="6"/>
      <c r="G44" s="6"/>
    </row>
    <row r="45" spans="2:7" s="2" customFormat="1" ht="21">
      <c r="B45" s="2" t="s">
        <v>13</v>
      </c>
      <c r="D45" s="3"/>
      <c r="E45" s="6"/>
      <c r="G45" s="6"/>
    </row>
    <row r="46" spans="3:7" ht="21">
      <c r="C46" s="1" t="s">
        <v>14</v>
      </c>
      <c r="D46" s="8">
        <v>9</v>
      </c>
      <c r="E46" s="171">
        <v>213073.56</v>
      </c>
      <c r="F46" s="20"/>
      <c r="G46" s="213"/>
    </row>
    <row r="47" spans="3:7" ht="21">
      <c r="C47" s="1" t="s">
        <v>15</v>
      </c>
      <c r="D47" s="100">
        <v>10</v>
      </c>
      <c r="E47" s="49">
        <v>790384.64</v>
      </c>
      <c r="F47" s="20"/>
      <c r="G47" s="49">
        <v>1602367.14</v>
      </c>
    </row>
    <row r="48" spans="3:7" s="2" customFormat="1" ht="21">
      <c r="C48" s="2" t="s">
        <v>16</v>
      </c>
      <c r="D48" s="3"/>
      <c r="E48" s="10">
        <v>1003458.2</v>
      </c>
      <c r="G48" s="10">
        <f>G46+G47</f>
        <v>1602367.14</v>
      </c>
    </row>
    <row r="49" spans="2:7" s="2" customFormat="1" ht="21">
      <c r="B49" s="2" t="s">
        <v>108</v>
      </c>
      <c r="D49" s="96"/>
      <c r="E49" s="102"/>
      <c r="F49" s="103"/>
      <c r="G49" s="102"/>
    </row>
    <row r="50" spans="3:7" ht="21">
      <c r="C50" s="1" t="s">
        <v>109</v>
      </c>
      <c r="D50" s="100">
        <v>11</v>
      </c>
      <c r="E50" s="49">
        <v>1565813.22</v>
      </c>
      <c r="F50" s="20"/>
      <c r="G50" s="49">
        <v>2075813.23</v>
      </c>
    </row>
    <row r="51" spans="3:7" ht="21">
      <c r="C51" s="2" t="s">
        <v>110</v>
      </c>
      <c r="D51" s="100"/>
      <c r="E51" s="10">
        <v>1565813.22</v>
      </c>
      <c r="F51" s="103"/>
      <c r="G51" s="10">
        <v>2075813.23</v>
      </c>
    </row>
    <row r="52" spans="1:7" s="2" customFormat="1" ht="21">
      <c r="A52" s="2" t="s">
        <v>17</v>
      </c>
      <c r="D52" s="3"/>
      <c r="E52" s="104">
        <v>2569271.42</v>
      </c>
      <c r="G52" s="104">
        <f>G48+G51</f>
        <v>3678180.37</v>
      </c>
    </row>
    <row r="54" spans="1:7" s="2" customFormat="1" ht="21">
      <c r="A54" s="2" t="s">
        <v>18</v>
      </c>
      <c r="D54" s="3"/>
      <c r="E54" s="6"/>
      <c r="G54" s="6"/>
    </row>
    <row r="55" spans="2:7" ht="21">
      <c r="B55" s="1" t="s">
        <v>18</v>
      </c>
      <c r="D55" s="8">
        <v>12</v>
      </c>
      <c r="E55" s="4">
        <v>14530267.92</v>
      </c>
      <c r="F55" s="141"/>
      <c r="G55" s="4">
        <v>8006684.4</v>
      </c>
    </row>
    <row r="56" spans="2:7" ht="21">
      <c r="B56" s="1" t="s">
        <v>19</v>
      </c>
      <c r="E56" s="9">
        <v>10717833.93</v>
      </c>
      <c r="G56" s="9">
        <v>9360319.19</v>
      </c>
    </row>
    <row r="57" spans="2:7" s="2" customFormat="1" ht="21">
      <c r="B57" s="2" t="s">
        <v>20</v>
      </c>
      <c r="D57" s="3"/>
      <c r="E57" s="10">
        <v>25248101.85</v>
      </c>
      <c r="G57" s="10">
        <v>17367003.59</v>
      </c>
    </row>
    <row r="58" spans="1:7" s="2" customFormat="1" ht="21.75" thickBot="1">
      <c r="A58" s="2" t="s">
        <v>21</v>
      </c>
      <c r="D58" s="3"/>
      <c r="E58" s="11">
        <v>27817373.27</v>
      </c>
      <c r="G58" s="11">
        <v>21045183.96</v>
      </c>
    </row>
    <row r="59" ht="21.75" thickTop="1"/>
    <row r="60" ht="21">
      <c r="A60" s="2" t="s">
        <v>22</v>
      </c>
    </row>
    <row r="62" ht="21">
      <c r="D62" s="100"/>
    </row>
    <row r="63" ht="21">
      <c r="D63" s="100"/>
    </row>
    <row r="64" ht="21">
      <c r="D64" s="100"/>
    </row>
    <row r="65" ht="21">
      <c r="D65" s="100"/>
    </row>
    <row r="66" ht="21">
      <c r="D66" s="100"/>
    </row>
    <row r="68" spans="1:7" s="13" customFormat="1" ht="18.75">
      <c r="A68" s="86" t="s">
        <v>111</v>
      </c>
      <c r="B68" s="12"/>
      <c r="C68" s="12"/>
      <c r="D68" s="12"/>
      <c r="E68" s="12"/>
      <c r="F68" s="12"/>
      <c r="G68" s="12"/>
    </row>
    <row r="69" spans="1:7" s="13" customFormat="1" ht="18.75">
      <c r="A69" s="86" t="s">
        <v>112</v>
      </c>
      <c r="B69" s="86"/>
      <c r="C69" s="86"/>
      <c r="D69" s="86"/>
      <c r="E69" s="86"/>
      <c r="F69" s="86"/>
      <c r="G69" s="86"/>
    </row>
    <row r="70" spans="1:7" s="13" customFormat="1" ht="18.75">
      <c r="A70" s="86"/>
      <c r="B70" s="86"/>
      <c r="C70" s="86"/>
      <c r="D70" s="86"/>
      <c r="E70" s="86"/>
      <c r="F70" s="86"/>
      <c r="G70" s="86"/>
    </row>
  </sheetData>
  <sheetProtection/>
  <mergeCells count="6">
    <mergeCell ref="A39:G39"/>
    <mergeCell ref="A1:G1"/>
    <mergeCell ref="A2:G2"/>
    <mergeCell ref="A3:G3"/>
    <mergeCell ref="A37:G37"/>
    <mergeCell ref="A38:G38"/>
  </mergeCells>
  <printOptions/>
  <pageMargins left="0.9055118110236221" right="0.5118110236220472" top="0.9448818897637796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B25">
      <selection activeCell="H25" sqref="H25"/>
    </sheetView>
  </sheetViews>
  <sheetFormatPr defaultColWidth="9.00390625" defaultRowHeight="15"/>
  <cols>
    <col min="1" max="1" width="6.140625" style="1" customWidth="1"/>
    <col min="2" max="2" width="3.421875" style="1" customWidth="1"/>
    <col min="3" max="3" width="41.8515625" style="1" customWidth="1"/>
    <col min="4" max="4" width="12.28125" style="1" bestFit="1" customWidth="1"/>
    <col min="5" max="5" width="1.57421875" style="1" customWidth="1"/>
    <col min="6" max="6" width="12.421875" style="1" customWidth="1"/>
    <col min="7" max="7" width="1.57421875" style="1" customWidth="1"/>
    <col min="8" max="8" width="14.8515625" style="1" customWidth="1"/>
    <col min="9" max="9" width="13.421875" style="1" bestFit="1" customWidth="1"/>
    <col min="10" max="10" width="1.57421875" style="1" customWidth="1"/>
    <col min="11" max="11" width="13.421875" style="1" customWidth="1"/>
    <col min="12" max="12" width="1.57421875" style="1" customWidth="1"/>
    <col min="13" max="13" width="12.28125" style="1" bestFit="1" customWidth="1"/>
    <col min="14" max="16384" width="9.00390625" style="1" customWidth="1"/>
  </cols>
  <sheetData>
    <row r="1" spans="1:13" s="2" customFormat="1" ht="21">
      <c r="A1" s="242" t="s">
        <v>103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2" customFormat="1" ht="21">
      <c r="A2" s="242" t="s">
        <v>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s="2" customFormat="1" ht="21">
      <c r="A3" s="242" t="s">
        <v>298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="2" customFormat="1" ht="21">
      <c r="A4" s="2" t="s">
        <v>214</v>
      </c>
    </row>
    <row r="5" spans="4:13" ht="21">
      <c r="D5" s="246">
        <v>2562</v>
      </c>
      <c r="E5" s="246"/>
      <c r="F5" s="246"/>
      <c r="G5" s="246"/>
      <c r="H5" s="246"/>
      <c r="I5" s="246">
        <v>2561</v>
      </c>
      <c r="J5" s="246"/>
      <c r="K5" s="246"/>
      <c r="L5" s="246"/>
      <c r="M5" s="246"/>
    </row>
    <row r="6" spans="1:13" ht="21">
      <c r="A6" s="46" t="s">
        <v>305</v>
      </c>
      <c r="B6" s="47"/>
      <c r="C6" s="47"/>
      <c r="D6" s="53"/>
      <c r="E6" s="48"/>
      <c r="F6" s="48"/>
      <c r="G6" s="48"/>
      <c r="H6" s="48">
        <v>8006684.4</v>
      </c>
      <c r="I6" s="53"/>
      <c r="J6" s="48"/>
      <c r="K6" s="48"/>
      <c r="L6" s="48"/>
      <c r="M6" s="193">
        <v>6797171.1</v>
      </c>
    </row>
    <row r="7" spans="1:13" ht="21">
      <c r="A7" s="21"/>
      <c r="B7" s="20" t="s">
        <v>56</v>
      </c>
      <c r="C7" s="20"/>
      <c r="D7" s="54">
        <v>9050098.25</v>
      </c>
      <c r="E7" s="49"/>
      <c r="F7" s="49"/>
      <c r="G7" s="49"/>
      <c r="H7" s="49"/>
      <c r="I7" s="54">
        <v>4035429.66</v>
      </c>
      <c r="J7" s="49"/>
      <c r="K7" s="49"/>
      <c r="L7" s="49"/>
      <c r="M7" s="50"/>
    </row>
    <row r="8" spans="1:13" ht="21">
      <c r="A8" s="21"/>
      <c r="B8" s="51" t="s">
        <v>57</v>
      </c>
      <c r="C8" s="20" t="s">
        <v>435</v>
      </c>
      <c r="D8" s="54"/>
      <c r="E8" s="49"/>
      <c r="F8" s="49"/>
      <c r="G8" s="49"/>
      <c r="H8" s="49"/>
      <c r="I8" s="54"/>
      <c r="J8" s="49"/>
      <c r="K8" s="49"/>
      <c r="L8" s="49"/>
      <c r="M8" s="50"/>
    </row>
    <row r="9" spans="1:13" ht="21">
      <c r="A9" s="21"/>
      <c r="B9" s="20"/>
      <c r="C9" s="20" t="s">
        <v>58</v>
      </c>
      <c r="D9" s="55">
        <v>1357514.74</v>
      </c>
      <c r="E9" s="49"/>
      <c r="F9" s="49"/>
      <c r="G9" s="49"/>
      <c r="H9" s="49"/>
      <c r="I9" s="55">
        <f>I7*25/100</f>
        <v>1008857.415</v>
      </c>
      <c r="J9" s="49"/>
      <c r="K9" s="49"/>
      <c r="L9" s="49"/>
      <c r="M9" s="50"/>
    </row>
    <row r="10" spans="1:13" ht="21">
      <c r="A10" s="21" t="s">
        <v>59</v>
      </c>
      <c r="B10" s="20" t="s">
        <v>60</v>
      </c>
      <c r="C10" s="20"/>
      <c r="D10" s="54"/>
      <c r="E10" s="49"/>
      <c r="F10" s="119">
        <v>7692583.51</v>
      </c>
      <c r="G10" s="49"/>
      <c r="H10" s="49"/>
      <c r="I10" s="54"/>
      <c r="J10" s="49"/>
      <c r="K10" s="119">
        <v>3026572.24</v>
      </c>
      <c r="L10" s="49"/>
      <c r="M10" s="50"/>
    </row>
    <row r="11" spans="1:13" ht="21">
      <c r="A11" s="21"/>
      <c r="B11" s="92" t="s">
        <v>292</v>
      </c>
      <c r="C11" s="92"/>
      <c r="D11" s="54"/>
      <c r="E11" s="49"/>
      <c r="F11" s="49"/>
      <c r="G11" s="49"/>
      <c r="H11" s="49"/>
      <c r="I11" s="54"/>
      <c r="J11" s="49"/>
      <c r="K11" s="49">
        <v>10136</v>
      </c>
      <c r="L11" s="49"/>
      <c r="M11" s="50"/>
    </row>
    <row r="12" spans="1:13" ht="21">
      <c r="A12" s="21"/>
      <c r="B12" s="92" t="s">
        <v>177</v>
      </c>
      <c r="C12" s="92"/>
      <c r="D12" s="54"/>
      <c r="E12" s="49"/>
      <c r="F12" s="49">
        <v>0.01</v>
      </c>
      <c r="G12" s="49"/>
      <c r="H12" s="49"/>
      <c r="I12" s="54"/>
      <c r="J12" s="49"/>
      <c r="K12" s="49">
        <v>0.06</v>
      </c>
      <c r="L12" s="49"/>
      <c r="M12" s="50"/>
    </row>
    <row r="13" spans="1:13" ht="21">
      <c r="A13" s="21"/>
      <c r="B13" s="92" t="s">
        <v>179</v>
      </c>
      <c r="C13" s="92"/>
      <c r="D13" s="54"/>
      <c r="E13" s="49"/>
      <c r="F13" s="49">
        <v>510000</v>
      </c>
      <c r="G13" s="49"/>
      <c r="H13" s="49"/>
      <c r="I13" s="54"/>
      <c r="J13" s="49"/>
      <c r="K13" s="49">
        <v>510000</v>
      </c>
      <c r="L13" s="49"/>
      <c r="M13" s="50"/>
    </row>
    <row r="14" spans="1:13" ht="21">
      <c r="A14" s="21" t="s">
        <v>57</v>
      </c>
      <c r="B14" s="92" t="s">
        <v>178</v>
      </c>
      <c r="C14" s="92"/>
      <c r="D14" s="54"/>
      <c r="E14" s="49"/>
      <c r="F14" s="123">
        <v>-1679000</v>
      </c>
      <c r="G14" s="49"/>
      <c r="H14" s="49">
        <v>6523583.52</v>
      </c>
      <c r="I14" s="54"/>
      <c r="J14" s="49"/>
      <c r="K14" s="123">
        <v>-2337195</v>
      </c>
      <c r="L14" s="49"/>
      <c r="M14" s="50">
        <f>K10+K11+K12+K13+K14</f>
        <v>1209513.3000000003</v>
      </c>
    </row>
    <row r="15" spans="1:13" ht="21.75" thickBot="1">
      <c r="A15" s="21" t="s">
        <v>61</v>
      </c>
      <c r="B15" s="20"/>
      <c r="C15" s="20"/>
      <c r="D15" s="54"/>
      <c r="E15" s="49"/>
      <c r="F15" s="49"/>
      <c r="G15" s="49"/>
      <c r="H15" s="45">
        <f>H6+H14</f>
        <v>14530267.92</v>
      </c>
      <c r="I15" s="54"/>
      <c r="J15" s="49"/>
      <c r="K15" s="49"/>
      <c r="L15" s="49"/>
      <c r="M15" s="194">
        <f>M6+M14</f>
        <v>8006684.4</v>
      </c>
    </row>
    <row r="16" spans="1:13" ht="21" thickTop="1">
      <c r="A16" s="22"/>
      <c r="B16" s="23"/>
      <c r="C16" s="23"/>
      <c r="D16" s="55"/>
      <c r="E16" s="9"/>
      <c r="F16" s="9"/>
      <c r="G16" s="9"/>
      <c r="H16" s="9"/>
      <c r="I16" s="55"/>
      <c r="J16" s="9"/>
      <c r="K16" s="9"/>
      <c r="L16" s="23"/>
      <c r="M16" s="52"/>
    </row>
    <row r="18" spans="1:11" s="2" customFormat="1" ht="21">
      <c r="A18" s="2" t="s">
        <v>62</v>
      </c>
      <c r="H18" s="84">
        <v>2562</v>
      </c>
      <c r="K18" s="84">
        <v>2561</v>
      </c>
    </row>
    <row r="19" spans="2:12" ht="21">
      <c r="B19" s="88" t="s">
        <v>180</v>
      </c>
      <c r="F19" s="4"/>
      <c r="G19" s="4"/>
      <c r="H19" s="4">
        <f>งบแสดงฐานะการเงิน!E11:E11</f>
        <v>2591401.9</v>
      </c>
      <c r="I19" s="4"/>
      <c r="J19" s="4"/>
      <c r="K19" s="4">
        <v>2290195.97</v>
      </c>
      <c r="L19" s="4"/>
    </row>
    <row r="20" spans="2:12" ht="21">
      <c r="B20" s="1" t="s">
        <v>181</v>
      </c>
      <c r="F20" s="4"/>
      <c r="G20" s="4"/>
      <c r="H20" s="4">
        <f>งบแสดงฐานะการเงิน!E13</f>
        <v>4338.3</v>
      </c>
      <c r="I20" s="4"/>
      <c r="J20" s="4"/>
      <c r="K20" s="4">
        <v>1009.9</v>
      </c>
      <c r="L20" s="4"/>
    </row>
    <row r="21" spans="2:12" ht="21">
      <c r="B21" s="1" t="s">
        <v>182</v>
      </c>
      <c r="F21" s="4"/>
      <c r="G21" s="4"/>
      <c r="H21" s="113" t="str">
        <f>งบแสดงฐานะการเงิน!E14</f>
        <v> -</v>
      </c>
      <c r="I21" s="4"/>
      <c r="J21" s="4"/>
      <c r="K21" s="4">
        <v>13503</v>
      </c>
      <c r="L21" s="4"/>
    </row>
    <row r="22" spans="2:13" ht="21">
      <c r="B22" s="1" t="s">
        <v>183</v>
      </c>
      <c r="F22" s="4"/>
      <c r="G22" s="4"/>
      <c r="H22" s="4"/>
      <c r="I22" s="4"/>
      <c r="J22" s="4"/>
      <c r="K22" s="4"/>
      <c r="L22" s="4"/>
      <c r="M22" s="13"/>
    </row>
    <row r="23" spans="2:12" ht="21">
      <c r="B23" s="1" t="s">
        <v>184</v>
      </c>
      <c r="F23" s="4"/>
      <c r="G23" s="4"/>
      <c r="H23" s="4">
        <v>3060446.78</v>
      </c>
      <c r="I23" s="4"/>
      <c r="J23" s="4"/>
      <c r="K23" s="4">
        <v>2550446.77</v>
      </c>
      <c r="L23" s="4"/>
    </row>
    <row r="24" spans="2:12" ht="21">
      <c r="B24" s="1" t="s">
        <v>185</v>
      </c>
      <c r="F24" s="4"/>
      <c r="G24" s="4"/>
      <c r="H24" s="9">
        <v>8874080.94</v>
      </c>
      <c r="I24" s="4"/>
      <c r="J24" s="4"/>
      <c r="K24" s="9">
        <v>3151528.76</v>
      </c>
      <c r="L24" s="4"/>
    </row>
    <row r="25" spans="6:12" s="2" customFormat="1" ht="21" thickBot="1">
      <c r="F25" s="6"/>
      <c r="G25" s="6"/>
      <c r="H25" s="11">
        <f>SUM(H19:H24)</f>
        <v>14530267.919999998</v>
      </c>
      <c r="I25" s="6"/>
      <c r="J25" s="6"/>
      <c r="K25" s="11">
        <f>SUM(K19:K24)</f>
        <v>8006684.4</v>
      </c>
      <c r="L25" s="6"/>
    </row>
    <row r="26" spans="6:13" ht="21" thickTop="1">
      <c r="F26" s="4"/>
      <c r="G26" s="4"/>
      <c r="H26" s="4"/>
      <c r="I26" s="4"/>
      <c r="J26" s="4"/>
      <c r="K26" s="4"/>
      <c r="L26" s="4"/>
      <c r="M26" s="4"/>
    </row>
    <row r="27" spans="8:11" ht="21">
      <c r="H27" s="101">
        <v>2562</v>
      </c>
      <c r="I27" s="2"/>
      <c r="J27" s="2"/>
      <c r="K27" s="101">
        <v>2561</v>
      </c>
    </row>
    <row r="28" spans="1:11" ht="21">
      <c r="A28" s="1" t="s">
        <v>186</v>
      </c>
      <c r="H28" s="176">
        <v>1417000</v>
      </c>
      <c r="K28" s="76" t="s">
        <v>41</v>
      </c>
    </row>
    <row r="29" ht="21">
      <c r="A29" s="124" t="s">
        <v>293</v>
      </c>
    </row>
  </sheetData>
  <sheetProtection/>
  <mergeCells count="5">
    <mergeCell ref="D5:H5"/>
    <mergeCell ref="I5:M5"/>
    <mergeCell ref="A1:M1"/>
    <mergeCell ref="A2:M2"/>
    <mergeCell ref="A3:M3"/>
  </mergeCells>
  <printOptions/>
  <pageMargins left="0.99" right="0" top="0.39" bottom="0.1968503937007874" header="0.31496062992125984" footer="0.31496062992125984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C7">
      <selection activeCell="A1" sqref="A1:IV65536"/>
    </sheetView>
  </sheetViews>
  <sheetFormatPr defaultColWidth="9.00390625" defaultRowHeight="15"/>
  <cols>
    <col min="1" max="1" width="17.00390625" style="1" customWidth="1"/>
    <col min="2" max="2" width="21.28125" style="1" customWidth="1"/>
    <col min="3" max="3" width="55.28125" style="1" customWidth="1"/>
    <col min="4" max="4" width="12.57421875" style="4" customWidth="1"/>
    <col min="5" max="5" width="10.8515625" style="4" customWidth="1"/>
    <col min="6" max="6" width="12.57421875" style="4" customWidth="1"/>
    <col min="7" max="7" width="11.140625" style="4" customWidth="1"/>
    <col min="8" max="8" width="10.8515625" style="4" customWidth="1"/>
    <col min="9" max="16384" width="9.00390625" style="1" customWidth="1"/>
  </cols>
  <sheetData>
    <row r="1" spans="1:13" ht="21" customHeight="1">
      <c r="A1" s="242" t="s">
        <v>103</v>
      </c>
      <c r="B1" s="242"/>
      <c r="C1" s="242"/>
      <c r="D1" s="242"/>
      <c r="E1" s="242"/>
      <c r="F1" s="242"/>
      <c r="G1" s="242"/>
      <c r="H1" s="242"/>
      <c r="I1" s="236"/>
      <c r="J1" s="236"/>
      <c r="K1" s="236"/>
      <c r="L1" s="236"/>
      <c r="M1" s="236"/>
    </row>
    <row r="2" spans="1:13" ht="21" customHeight="1">
      <c r="A2" s="242" t="s">
        <v>23</v>
      </c>
      <c r="B2" s="242"/>
      <c r="C2" s="242"/>
      <c r="D2" s="242"/>
      <c r="E2" s="242"/>
      <c r="F2" s="242"/>
      <c r="G2" s="242"/>
      <c r="H2" s="242"/>
      <c r="I2" s="236"/>
      <c r="J2" s="236"/>
      <c r="K2" s="236"/>
      <c r="L2" s="236"/>
      <c r="M2" s="236"/>
    </row>
    <row r="3" spans="1:13" ht="21" customHeight="1">
      <c r="A3" s="242" t="s">
        <v>298</v>
      </c>
      <c r="B3" s="242"/>
      <c r="C3" s="242"/>
      <c r="D3" s="242"/>
      <c r="E3" s="242"/>
      <c r="F3" s="242"/>
      <c r="G3" s="242"/>
      <c r="H3" s="242"/>
      <c r="I3" s="236"/>
      <c r="J3" s="236"/>
      <c r="K3" s="236"/>
      <c r="L3" s="236"/>
      <c r="M3" s="236"/>
    </row>
    <row r="5" ht="21" customHeight="1">
      <c r="A5" s="2" t="s">
        <v>294</v>
      </c>
    </row>
    <row r="6" ht="21" customHeight="1">
      <c r="A6" s="2" t="s">
        <v>295</v>
      </c>
    </row>
    <row r="7" spans="1:8" s="14" customFormat="1" ht="21" customHeight="1">
      <c r="A7" s="243" t="s">
        <v>50</v>
      </c>
      <c r="B7" s="243" t="s">
        <v>51</v>
      </c>
      <c r="C7" s="243" t="s">
        <v>52</v>
      </c>
      <c r="D7" s="237" t="s">
        <v>38</v>
      </c>
      <c r="E7" s="266" t="s">
        <v>188</v>
      </c>
      <c r="F7" s="266" t="s">
        <v>189</v>
      </c>
      <c r="G7" s="266" t="s">
        <v>190</v>
      </c>
      <c r="H7" s="266" t="s">
        <v>191</v>
      </c>
    </row>
    <row r="8" spans="1:8" s="14" customFormat="1" ht="21" customHeight="1">
      <c r="A8" s="244"/>
      <c r="B8" s="244"/>
      <c r="C8" s="244"/>
      <c r="D8" s="238" t="s">
        <v>187</v>
      </c>
      <c r="E8" s="267"/>
      <c r="F8" s="267"/>
      <c r="G8" s="267"/>
      <c r="H8" s="267"/>
    </row>
    <row r="9" spans="1:8" ht="21" customHeight="1">
      <c r="A9" s="125" t="s">
        <v>53</v>
      </c>
      <c r="B9" s="125" t="s">
        <v>198</v>
      </c>
      <c r="C9" s="127" t="s">
        <v>306</v>
      </c>
      <c r="D9" s="126">
        <v>200000</v>
      </c>
      <c r="E9" s="126"/>
      <c r="F9" s="126">
        <v>200000</v>
      </c>
      <c r="G9" s="126"/>
      <c r="H9" s="126"/>
    </row>
    <row r="10" spans="1:8" ht="21" customHeight="1">
      <c r="A10" s="125" t="s">
        <v>53</v>
      </c>
      <c r="B10" s="125" t="s">
        <v>198</v>
      </c>
      <c r="C10" s="127" t="s">
        <v>311</v>
      </c>
      <c r="D10" s="126">
        <v>246000</v>
      </c>
      <c r="E10" s="126"/>
      <c r="F10" s="126">
        <v>246000</v>
      </c>
      <c r="G10" s="126"/>
      <c r="H10" s="126"/>
    </row>
    <row r="11" spans="1:8" ht="21" customHeight="1">
      <c r="A11" s="125" t="s">
        <v>53</v>
      </c>
      <c r="B11" s="125" t="s">
        <v>198</v>
      </c>
      <c r="C11" s="127" t="s">
        <v>307</v>
      </c>
      <c r="D11" s="126">
        <v>33000</v>
      </c>
      <c r="E11" s="126"/>
      <c r="F11" s="126">
        <v>33000</v>
      </c>
      <c r="G11" s="126"/>
      <c r="H11" s="126"/>
    </row>
    <row r="12" spans="1:8" ht="21" customHeight="1">
      <c r="A12" s="125" t="s">
        <v>53</v>
      </c>
      <c r="B12" s="125" t="s">
        <v>198</v>
      </c>
      <c r="C12" s="127" t="s">
        <v>308</v>
      </c>
      <c r="D12" s="126">
        <v>494000</v>
      </c>
      <c r="E12" s="126"/>
      <c r="F12" s="126">
        <v>494000</v>
      </c>
      <c r="G12" s="126"/>
      <c r="H12" s="126"/>
    </row>
    <row r="13" spans="1:8" ht="21" customHeight="1">
      <c r="A13" s="125" t="s">
        <v>53</v>
      </c>
      <c r="B13" s="125" t="s">
        <v>198</v>
      </c>
      <c r="C13" s="127" t="s">
        <v>309</v>
      </c>
      <c r="D13" s="126">
        <v>460000</v>
      </c>
      <c r="E13" s="126"/>
      <c r="F13" s="126">
        <v>460000</v>
      </c>
      <c r="G13" s="126"/>
      <c r="H13" s="126"/>
    </row>
    <row r="14" spans="1:8" ht="21" customHeight="1">
      <c r="A14" s="125" t="s">
        <v>53</v>
      </c>
      <c r="B14" s="125" t="s">
        <v>198</v>
      </c>
      <c r="C14" s="127" t="s">
        <v>310</v>
      </c>
      <c r="D14" s="126">
        <v>246000</v>
      </c>
      <c r="E14" s="126"/>
      <c r="F14" s="126">
        <v>246000</v>
      </c>
      <c r="G14" s="126"/>
      <c r="H14" s="126"/>
    </row>
    <row r="15" spans="1:8" s="2" customFormat="1" ht="21" customHeight="1">
      <c r="A15" s="246" t="s">
        <v>46</v>
      </c>
      <c r="B15" s="246"/>
      <c r="C15" s="246"/>
      <c r="D15" s="109">
        <f>SUM(D9:D14)</f>
        <v>1679000</v>
      </c>
      <c r="E15" s="109"/>
      <c r="F15" s="109">
        <f>SUM(F9:F14)</f>
        <v>1679000</v>
      </c>
      <c r="G15" s="109"/>
      <c r="H15" s="109"/>
    </row>
    <row r="16" ht="21" customHeight="1">
      <c r="A16" s="2" t="s">
        <v>294</v>
      </c>
    </row>
    <row r="17" ht="21">
      <c r="A17" s="2" t="s">
        <v>5</v>
      </c>
    </row>
    <row r="18" spans="1:8" s="14" customFormat="1" ht="21">
      <c r="A18" s="243" t="s">
        <v>50</v>
      </c>
      <c r="B18" s="243" t="s">
        <v>51</v>
      </c>
      <c r="C18" s="243" t="s">
        <v>52</v>
      </c>
      <c r="D18" s="237" t="s">
        <v>38</v>
      </c>
      <c r="E18" s="266" t="s">
        <v>188</v>
      </c>
      <c r="F18" s="266" t="s">
        <v>189</v>
      </c>
      <c r="G18" s="266" t="s">
        <v>190</v>
      </c>
      <c r="H18" s="266" t="s">
        <v>191</v>
      </c>
    </row>
    <row r="19" spans="1:8" s="14" customFormat="1" ht="21">
      <c r="A19" s="244"/>
      <c r="B19" s="244"/>
      <c r="C19" s="244"/>
      <c r="D19" s="238" t="s">
        <v>187</v>
      </c>
      <c r="E19" s="267"/>
      <c r="F19" s="267"/>
      <c r="G19" s="267"/>
      <c r="H19" s="267"/>
    </row>
    <row r="20" spans="1:8" ht="21">
      <c r="A20" s="125" t="s">
        <v>192</v>
      </c>
      <c r="B20" s="125" t="s">
        <v>66</v>
      </c>
      <c r="C20" s="39" t="s">
        <v>193</v>
      </c>
      <c r="D20" s="126">
        <v>20970</v>
      </c>
      <c r="E20" s="126"/>
      <c r="F20" s="126">
        <v>20970</v>
      </c>
      <c r="G20" s="126"/>
      <c r="H20" s="126"/>
    </row>
    <row r="21" spans="1:8" ht="21">
      <c r="A21" s="125" t="s">
        <v>192</v>
      </c>
      <c r="B21" s="125" t="s">
        <v>66</v>
      </c>
      <c r="C21" s="39" t="s">
        <v>194</v>
      </c>
      <c r="D21" s="126">
        <v>10275</v>
      </c>
      <c r="E21" s="126"/>
      <c r="F21" s="126">
        <v>10275</v>
      </c>
      <c r="G21" s="126"/>
      <c r="H21" s="126"/>
    </row>
    <row r="22" spans="1:8" ht="21">
      <c r="A22" s="125" t="s">
        <v>192</v>
      </c>
      <c r="B22" s="125" t="s">
        <v>66</v>
      </c>
      <c r="C22" s="39" t="s">
        <v>195</v>
      </c>
      <c r="D22" s="126">
        <v>11950</v>
      </c>
      <c r="E22" s="126"/>
      <c r="F22" s="126">
        <v>11950</v>
      </c>
      <c r="G22" s="126"/>
      <c r="H22" s="126"/>
    </row>
    <row r="23" spans="1:8" ht="21">
      <c r="A23" s="125" t="s">
        <v>73</v>
      </c>
      <c r="B23" s="125" t="s">
        <v>196</v>
      </c>
      <c r="C23" s="39" t="s">
        <v>197</v>
      </c>
      <c r="D23" s="126">
        <v>800000</v>
      </c>
      <c r="E23" s="126"/>
      <c r="F23" s="126">
        <v>800000</v>
      </c>
      <c r="G23" s="126"/>
      <c r="H23" s="126"/>
    </row>
    <row r="24" spans="1:8" ht="21">
      <c r="A24" s="125" t="s">
        <v>53</v>
      </c>
      <c r="B24" s="125" t="s">
        <v>198</v>
      </c>
      <c r="C24" s="127" t="s">
        <v>199</v>
      </c>
      <c r="D24" s="126">
        <v>133000</v>
      </c>
      <c r="E24" s="126"/>
      <c r="F24" s="126">
        <v>133000</v>
      </c>
      <c r="G24" s="126"/>
      <c r="H24" s="126"/>
    </row>
    <row r="25" spans="1:8" ht="21">
      <c r="A25" s="125" t="s">
        <v>53</v>
      </c>
      <c r="B25" s="125" t="s">
        <v>198</v>
      </c>
      <c r="C25" s="127" t="s">
        <v>200</v>
      </c>
      <c r="D25" s="126">
        <v>110000</v>
      </c>
      <c r="E25" s="126"/>
      <c r="F25" s="126">
        <v>110000</v>
      </c>
      <c r="G25" s="126"/>
      <c r="H25" s="126"/>
    </row>
    <row r="26" spans="1:8" ht="21">
      <c r="A26" s="125" t="s">
        <v>53</v>
      </c>
      <c r="B26" s="125" t="s">
        <v>198</v>
      </c>
      <c r="C26" s="127" t="s">
        <v>229</v>
      </c>
      <c r="D26" s="126">
        <v>42000</v>
      </c>
      <c r="E26" s="126"/>
      <c r="F26" s="126">
        <v>42000</v>
      </c>
      <c r="G26" s="126"/>
      <c r="H26" s="126"/>
    </row>
    <row r="27" spans="1:8" ht="21">
      <c r="A27" s="125" t="s">
        <v>53</v>
      </c>
      <c r="B27" s="125" t="s">
        <v>198</v>
      </c>
      <c r="C27" s="127" t="s">
        <v>201</v>
      </c>
      <c r="D27" s="126">
        <v>126000</v>
      </c>
      <c r="E27" s="126"/>
      <c r="F27" s="126">
        <v>126000</v>
      </c>
      <c r="G27" s="126"/>
      <c r="H27" s="126"/>
    </row>
    <row r="28" spans="1:8" ht="21">
      <c r="A28" s="239" t="s">
        <v>53</v>
      </c>
      <c r="B28" s="239" t="s">
        <v>198</v>
      </c>
      <c r="C28" s="240" t="s">
        <v>202</v>
      </c>
      <c r="D28" s="241">
        <v>84000</v>
      </c>
      <c r="E28" s="241"/>
      <c r="F28" s="241">
        <v>84000</v>
      </c>
      <c r="G28" s="241"/>
      <c r="H28" s="241"/>
    </row>
    <row r="29" spans="1:8" ht="21">
      <c r="A29" s="103" t="s">
        <v>294</v>
      </c>
      <c r="B29" s="230"/>
      <c r="C29" s="137"/>
      <c r="D29" s="138"/>
      <c r="E29" s="138"/>
      <c r="F29" s="138"/>
      <c r="G29" s="138"/>
      <c r="H29" s="138"/>
    </row>
    <row r="30" spans="1:8" ht="21">
      <c r="A30" s="29" t="s">
        <v>5</v>
      </c>
      <c r="B30" s="227"/>
      <c r="C30" s="228"/>
      <c r="D30" s="229"/>
      <c r="E30" s="229"/>
      <c r="F30" s="229"/>
      <c r="G30" s="229"/>
      <c r="H30" s="229"/>
    </row>
    <row r="31" spans="1:8" ht="21">
      <c r="A31" s="243" t="s">
        <v>50</v>
      </c>
      <c r="B31" s="243" t="s">
        <v>51</v>
      </c>
      <c r="C31" s="243" t="s">
        <v>52</v>
      </c>
      <c r="D31" s="237" t="s">
        <v>38</v>
      </c>
      <c r="E31" s="266" t="s">
        <v>188</v>
      </c>
      <c r="F31" s="266" t="s">
        <v>189</v>
      </c>
      <c r="G31" s="266" t="s">
        <v>190</v>
      </c>
      <c r="H31" s="266" t="s">
        <v>191</v>
      </c>
    </row>
    <row r="32" spans="1:8" ht="21">
      <c r="A32" s="244"/>
      <c r="B32" s="244"/>
      <c r="C32" s="244"/>
      <c r="D32" s="238" t="s">
        <v>187</v>
      </c>
      <c r="E32" s="267"/>
      <c r="F32" s="267"/>
      <c r="G32" s="267"/>
      <c r="H32" s="267"/>
    </row>
    <row r="33" spans="1:8" ht="21">
      <c r="A33" s="224" t="s">
        <v>53</v>
      </c>
      <c r="B33" s="224" t="s">
        <v>198</v>
      </c>
      <c r="C33" s="225" t="s">
        <v>203</v>
      </c>
      <c r="D33" s="226">
        <v>93000</v>
      </c>
      <c r="E33" s="226"/>
      <c r="F33" s="226">
        <v>93000</v>
      </c>
      <c r="G33" s="226"/>
      <c r="H33" s="226"/>
    </row>
    <row r="34" spans="1:8" ht="21">
      <c r="A34" s="125" t="s">
        <v>53</v>
      </c>
      <c r="B34" s="125" t="s">
        <v>198</v>
      </c>
      <c r="C34" s="127" t="s">
        <v>204</v>
      </c>
      <c r="D34" s="126">
        <v>240000</v>
      </c>
      <c r="E34" s="126"/>
      <c r="F34" s="126">
        <v>240000</v>
      </c>
      <c r="G34" s="126"/>
      <c r="H34" s="126"/>
    </row>
    <row r="35" spans="1:8" ht="21">
      <c r="A35" s="125" t="s">
        <v>53</v>
      </c>
      <c r="B35" s="125" t="s">
        <v>198</v>
      </c>
      <c r="C35" s="127" t="s">
        <v>205</v>
      </c>
      <c r="D35" s="126">
        <v>93000</v>
      </c>
      <c r="E35" s="126"/>
      <c r="F35" s="126">
        <v>93000</v>
      </c>
      <c r="G35" s="126"/>
      <c r="H35" s="126"/>
    </row>
    <row r="36" spans="1:8" ht="21">
      <c r="A36" s="125" t="s">
        <v>53</v>
      </c>
      <c r="B36" s="125" t="s">
        <v>198</v>
      </c>
      <c r="C36" s="127" t="s">
        <v>206</v>
      </c>
      <c r="D36" s="126">
        <v>140000</v>
      </c>
      <c r="E36" s="126"/>
      <c r="F36" s="126">
        <v>140000</v>
      </c>
      <c r="G36" s="126"/>
      <c r="H36" s="126"/>
    </row>
    <row r="37" spans="1:8" ht="21">
      <c r="A37" s="125" t="s">
        <v>53</v>
      </c>
      <c r="B37" s="125" t="s">
        <v>198</v>
      </c>
      <c r="C37" s="127" t="s">
        <v>207</v>
      </c>
      <c r="D37" s="126">
        <v>94000</v>
      </c>
      <c r="E37" s="126"/>
      <c r="F37" s="126">
        <v>94000</v>
      </c>
      <c r="G37" s="126"/>
      <c r="H37" s="126"/>
    </row>
    <row r="38" spans="1:8" ht="21">
      <c r="A38" s="125" t="s">
        <v>53</v>
      </c>
      <c r="B38" s="125" t="s">
        <v>198</v>
      </c>
      <c r="C38" s="127" t="s">
        <v>208</v>
      </c>
      <c r="D38" s="126">
        <v>32000</v>
      </c>
      <c r="E38" s="126"/>
      <c r="F38" s="126">
        <v>32000</v>
      </c>
      <c r="G38" s="126"/>
      <c r="H38" s="126"/>
    </row>
    <row r="39" spans="1:8" ht="21">
      <c r="A39" s="125" t="s">
        <v>53</v>
      </c>
      <c r="B39" s="125" t="s">
        <v>198</v>
      </c>
      <c r="C39" s="127" t="s">
        <v>209</v>
      </c>
      <c r="D39" s="126">
        <v>81000</v>
      </c>
      <c r="E39" s="126"/>
      <c r="F39" s="126">
        <v>81000</v>
      </c>
      <c r="G39" s="126"/>
      <c r="H39" s="126"/>
    </row>
    <row r="40" spans="1:8" ht="21">
      <c r="A40" s="125" t="s">
        <v>53</v>
      </c>
      <c r="B40" s="125" t="s">
        <v>198</v>
      </c>
      <c r="C40" s="127" t="s">
        <v>210</v>
      </c>
      <c r="D40" s="126">
        <v>226000</v>
      </c>
      <c r="E40" s="126"/>
      <c r="F40" s="126">
        <v>226000</v>
      </c>
      <c r="G40" s="126"/>
      <c r="H40" s="126"/>
    </row>
    <row r="41" spans="1:8" s="2" customFormat="1" ht="21">
      <c r="A41" s="246" t="s">
        <v>46</v>
      </c>
      <c r="B41" s="246"/>
      <c r="C41" s="246"/>
      <c r="D41" s="109">
        <f>SUM(D20:D40)</f>
        <v>2337195</v>
      </c>
      <c r="E41" s="109"/>
      <c r="F41" s="109">
        <f>SUM(F20:F40)</f>
        <v>2337195</v>
      </c>
      <c r="G41" s="109"/>
      <c r="H41" s="109"/>
    </row>
  </sheetData>
  <sheetProtection/>
  <mergeCells count="26">
    <mergeCell ref="A1:H1"/>
    <mergeCell ref="A2:H2"/>
    <mergeCell ref="A3:H3"/>
    <mergeCell ref="A7:A8"/>
    <mergeCell ref="B7:B8"/>
    <mergeCell ref="C7:C8"/>
    <mergeCell ref="E7:E8"/>
    <mergeCell ref="F7:F8"/>
    <mergeCell ref="G7:G8"/>
    <mergeCell ref="H7:H8"/>
    <mergeCell ref="A15:C15"/>
    <mergeCell ref="A18:A19"/>
    <mergeCell ref="B18:B19"/>
    <mergeCell ref="C18:C19"/>
    <mergeCell ref="E18:E19"/>
    <mergeCell ref="A41:C41"/>
    <mergeCell ref="G18:G19"/>
    <mergeCell ref="H18:H19"/>
    <mergeCell ref="A31:A32"/>
    <mergeCell ref="B31:B32"/>
    <mergeCell ref="C31:C32"/>
    <mergeCell ref="E31:E32"/>
    <mergeCell ref="F31:F32"/>
    <mergeCell ref="G31:G32"/>
    <mergeCell ref="H31:H32"/>
    <mergeCell ref="F18:F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:H1"/>
    </sheetView>
  </sheetViews>
  <sheetFormatPr defaultColWidth="9.00390625" defaultRowHeight="21" customHeight="1"/>
  <cols>
    <col min="1" max="1" width="17.00390625" style="1" customWidth="1"/>
    <col min="2" max="2" width="21.28125" style="1" customWidth="1"/>
    <col min="3" max="3" width="55.28125" style="1" customWidth="1"/>
    <col min="4" max="4" width="12.57421875" style="4" customWidth="1"/>
    <col min="5" max="5" width="10.8515625" style="4" customWidth="1"/>
    <col min="6" max="6" width="12.57421875" style="4" customWidth="1"/>
    <col min="7" max="7" width="11.140625" style="4" customWidth="1"/>
    <col min="8" max="8" width="10.8515625" style="4" customWidth="1"/>
    <col min="9" max="16384" width="9.00390625" style="1" customWidth="1"/>
  </cols>
  <sheetData>
    <row r="1" spans="1:13" ht="21" customHeight="1">
      <c r="A1" s="242" t="s">
        <v>103</v>
      </c>
      <c r="B1" s="242"/>
      <c r="C1" s="242"/>
      <c r="D1" s="242"/>
      <c r="E1" s="242"/>
      <c r="F1" s="242"/>
      <c r="G1" s="242"/>
      <c r="H1" s="242"/>
      <c r="I1" s="101"/>
      <c r="J1" s="101"/>
      <c r="K1" s="101"/>
      <c r="L1" s="101"/>
      <c r="M1" s="101"/>
    </row>
    <row r="2" spans="1:13" ht="21" customHeight="1">
      <c r="A2" s="242" t="s">
        <v>23</v>
      </c>
      <c r="B2" s="242"/>
      <c r="C2" s="242"/>
      <c r="D2" s="242"/>
      <c r="E2" s="242"/>
      <c r="F2" s="242"/>
      <c r="G2" s="242"/>
      <c r="H2" s="242"/>
      <c r="I2" s="101"/>
      <c r="J2" s="101"/>
      <c r="K2" s="101"/>
      <c r="L2" s="101"/>
      <c r="M2" s="101"/>
    </row>
    <row r="3" spans="1:13" ht="21" customHeight="1">
      <c r="A3" s="242" t="s">
        <v>298</v>
      </c>
      <c r="B3" s="242"/>
      <c r="C3" s="242"/>
      <c r="D3" s="242"/>
      <c r="E3" s="242"/>
      <c r="F3" s="242"/>
      <c r="G3" s="242"/>
      <c r="H3" s="242"/>
      <c r="I3" s="101"/>
      <c r="J3" s="101"/>
      <c r="K3" s="101"/>
      <c r="L3" s="101"/>
      <c r="M3" s="101"/>
    </row>
    <row r="5" ht="21" customHeight="1">
      <c r="A5" s="2" t="s">
        <v>294</v>
      </c>
    </row>
    <row r="6" ht="21" customHeight="1">
      <c r="A6" s="2" t="s">
        <v>295</v>
      </c>
    </row>
    <row r="7" spans="1:8" s="14" customFormat="1" ht="21" customHeight="1">
      <c r="A7" s="243" t="s">
        <v>50</v>
      </c>
      <c r="B7" s="243" t="s">
        <v>51</v>
      </c>
      <c r="C7" s="243" t="s">
        <v>52</v>
      </c>
      <c r="D7" s="116" t="s">
        <v>38</v>
      </c>
      <c r="E7" s="266" t="s">
        <v>188</v>
      </c>
      <c r="F7" s="266" t="s">
        <v>189</v>
      </c>
      <c r="G7" s="266" t="s">
        <v>190</v>
      </c>
      <c r="H7" s="266" t="s">
        <v>191</v>
      </c>
    </row>
    <row r="8" spans="1:8" s="14" customFormat="1" ht="21" customHeight="1">
      <c r="A8" s="244"/>
      <c r="B8" s="244"/>
      <c r="C8" s="244"/>
      <c r="D8" s="118" t="s">
        <v>187</v>
      </c>
      <c r="E8" s="267"/>
      <c r="F8" s="267"/>
      <c r="G8" s="267"/>
      <c r="H8" s="267"/>
    </row>
    <row r="9" spans="1:8" ht="21" customHeight="1">
      <c r="A9" s="125" t="s">
        <v>53</v>
      </c>
      <c r="B9" s="125" t="s">
        <v>198</v>
      </c>
      <c r="C9" s="127" t="s">
        <v>208</v>
      </c>
      <c r="D9" s="126">
        <v>55000</v>
      </c>
      <c r="E9" s="126"/>
      <c r="F9" s="126">
        <v>55000</v>
      </c>
      <c r="G9" s="126"/>
      <c r="H9" s="126"/>
    </row>
    <row r="10" spans="1:8" ht="21" customHeight="1">
      <c r="A10" s="125" t="s">
        <v>53</v>
      </c>
      <c r="B10" s="125" t="s">
        <v>198</v>
      </c>
      <c r="C10" s="127" t="s">
        <v>470</v>
      </c>
      <c r="D10" s="126">
        <v>28000</v>
      </c>
      <c r="E10" s="126"/>
      <c r="F10" s="126">
        <v>28000</v>
      </c>
      <c r="G10" s="126"/>
      <c r="H10" s="126"/>
    </row>
    <row r="11" spans="1:8" ht="21" customHeight="1">
      <c r="A11" s="125" t="s">
        <v>53</v>
      </c>
      <c r="B11" s="125" t="s">
        <v>198</v>
      </c>
      <c r="C11" s="127" t="s">
        <v>471</v>
      </c>
      <c r="D11" s="126">
        <v>150000</v>
      </c>
      <c r="E11" s="126"/>
      <c r="F11" s="126">
        <v>150000</v>
      </c>
      <c r="G11" s="126"/>
      <c r="H11" s="126"/>
    </row>
    <row r="12" spans="1:8" ht="21" customHeight="1">
      <c r="A12" s="125" t="s">
        <v>53</v>
      </c>
      <c r="B12" s="125" t="s">
        <v>198</v>
      </c>
      <c r="C12" s="127" t="s">
        <v>472</v>
      </c>
      <c r="D12" s="126">
        <v>45000</v>
      </c>
      <c r="E12" s="126"/>
      <c r="F12" s="126">
        <v>45000</v>
      </c>
      <c r="G12" s="126"/>
      <c r="H12" s="126"/>
    </row>
    <row r="13" spans="1:8" ht="21" customHeight="1">
      <c r="A13" s="125" t="s">
        <v>53</v>
      </c>
      <c r="B13" s="125" t="s">
        <v>198</v>
      </c>
      <c r="C13" s="127" t="s">
        <v>473</v>
      </c>
      <c r="D13" s="126">
        <v>300000</v>
      </c>
      <c r="E13" s="126"/>
      <c r="F13" s="126">
        <v>300000</v>
      </c>
      <c r="G13" s="126"/>
      <c r="H13" s="126"/>
    </row>
    <row r="14" spans="1:8" ht="21" customHeight="1">
      <c r="A14" s="125" t="s">
        <v>53</v>
      </c>
      <c r="B14" s="125" t="s">
        <v>198</v>
      </c>
      <c r="C14" s="127" t="s">
        <v>474</v>
      </c>
      <c r="D14" s="126">
        <v>200000</v>
      </c>
      <c r="E14" s="126"/>
      <c r="F14" s="126">
        <v>200000</v>
      </c>
      <c r="G14" s="126"/>
      <c r="H14" s="126"/>
    </row>
    <row r="15" spans="1:8" ht="21" customHeight="1">
      <c r="A15" s="125" t="s">
        <v>53</v>
      </c>
      <c r="B15" s="125" t="s">
        <v>198</v>
      </c>
      <c r="C15" s="127" t="s">
        <v>475</v>
      </c>
      <c r="D15" s="126">
        <v>200000</v>
      </c>
      <c r="E15" s="126"/>
      <c r="F15" s="126">
        <v>200000</v>
      </c>
      <c r="G15" s="126"/>
      <c r="H15" s="126"/>
    </row>
    <row r="16" spans="1:8" ht="21" customHeight="1">
      <c r="A16" s="125" t="s">
        <v>53</v>
      </c>
      <c r="B16" s="125" t="s">
        <v>198</v>
      </c>
      <c r="C16" s="127" t="s">
        <v>476</v>
      </c>
      <c r="D16" s="126">
        <v>300000</v>
      </c>
      <c r="E16" s="126"/>
      <c r="F16" s="126">
        <v>300000</v>
      </c>
      <c r="G16" s="126"/>
      <c r="H16" s="126"/>
    </row>
    <row r="17" spans="1:8" ht="21" customHeight="1">
      <c r="A17" s="125" t="s">
        <v>53</v>
      </c>
      <c r="B17" s="125" t="s">
        <v>198</v>
      </c>
      <c r="C17" s="127" t="s">
        <v>477</v>
      </c>
      <c r="D17" s="126">
        <v>60000</v>
      </c>
      <c r="E17" s="126"/>
      <c r="F17" s="126">
        <v>60000</v>
      </c>
      <c r="G17" s="126"/>
      <c r="H17" s="126"/>
    </row>
    <row r="18" spans="1:8" ht="21" customHeight="1">
      <c r="A18" s="125" t="s">
        <v>53</v>
      </c>
      <c r="B18" s="125" t="s">
        <v>198</v>
      </c>
      <c r="C18" s="127" t="s">
        <v>478</v>
      </c>
      <c r="D18" s="126">
        <v>79000</v>
      </c>
      <c r="E18" s="126"/>
      <c r="F18" s="126">
        <v>79000</v>
      </c>
      <c r="G18" s="126"/>
      <c r="H18" s="126"/>
    </row>
    <row r="19" spans="1:8" s="2" customFormat="1" ht="21" customHeight="1">
      <c r="A19" s="246" t="s">
        <v>46</v>
      </c>
      <c r="B19" s="246"/>
      <c r="C19" s="246"/>
      <c r="D19" s="109">
        <f>SUM(D9:D18)</f>
        <v>1417000</v>
      </c>
      <c r="E19" s="109"/>
      <c r="F19" s="109">
        <f>SUM(F9:F14)</f>
        <v>778000</v>
      </c>
      <c r="G19" s="109"/>
      <c r="H19" s="109"/>
    </row>
    <row r="20" ht="21" customHeight="1">
      <c r="A20" s="2" t="s">
        <v>294</v>
      </c>
    </row>
    <row r="21" ht="21" customHeight="1">
      <c r="A21" s="2" t="s">
        <v>5</v>
      </c>
    </row>
    <row r="22" spans="1:8" s="14" customFormat="1" ht="21" customHeight="1">
      <c r="A22" s="243" t="s">
        <v>50</v>
      </c>
      <c r="B22" s="243" t="s">
        <v>51</v>
      </c>
      <c r="C22" s="243" t="s">
        <v>52</v>
      </c>
      <c r="D22" s="169" t="s">
        <v>38</v>
      </c>
      <c r="E22" s="266" t="s">
        <v>188</v>
      </c>
      <c r="F22" s="266" t="s">
        <v>189</v>
      </c>
      <c r="G22" s="266" t="s">
        <v>190</v>
      </c>
      <c r="H22" s="266" t="s">
        <v>191</v>
      </c>
    </row>
    <row r="23" spans="1:8" s="14" customFormat="1" ht="21" customHeight="1">
      <c r="A23" s="244"/>
      <c r="B23" s="244"/>
      <c r="C23" s="244"/>
      <c r="D23" s="170" t="s">
        <v>187</v>
      </c>
      <c r="E23" s="267"/>
      <c r="F23" s="267"/>
      <c r="G23" s="267"/>
      <c r="H23" s="267"/>
    </row>
    <row r="24" spans="1:8" ht="21" customHeight="1">
      <c r="A24" s="125" t="s">
        <v>192</v>
      </c>
      <c r="B24" s="125" t="s">
        <v>66</v>
      </c>
      <c r="C24" s="39" t="s">
        <v>193</v>
      </c>
      <c r="D24" s="126">
        <v>20970</v>
      </c>
      <c r="E24" s="126"/>
      <c r="F24" s="126">
        <v>20970</v>
      </c>
      <c r="G24" s="126"/>
      <c r="H24" s="126"/>
    </row>
    <row r="25" spans="1:8" ht="21" customHeight="1">
      <c r="A25" s="125" t="s">
        <v>192</v>
      </c>
      <c r="B25" s="125" t="s">
        <v>66</v>
      </c>
      <c r="C25" s="39" t="s">
        <v>194</v>
      </c>
      <c r="D25" s="126">
        <v>10275</v>
      </c>
      <c r="E25" s="126"/>
      <c r="F25" s="126">
        <v>10275</v>
      </c>
      <c r="G25" s="126"/>
      <c r="H25" s="126"/>
    </row>
    <row r="26" spans="1:8" ht="21" customHeight="1">
      <c r="A26" s="125" t="s">
        <v>192</v>
      </c>
      <c r="B26" s="125" t="s">
        <v>66</v>
      </c>
      <c r="C26" s="39" t="s">
        <v>195</v>
      </c>
      <c r="D26" s="126">
        <v>11950</v>
      </c>
      <c r="E26" s="126"/>
      <c r="F26" s="126">
        <v>11950</v>
      </c>
      <c r="G26" s="126"/>
      <c r="H26" s="126"/>
    </row>
    <row r="27" spans="1:8" ht="21" customHeight="1">
      <c r="A27" s="125" t="s">
        <v>73</v>
      </c>
      <c r="B27" s="125" t="s">
        <v>196</v>
      </c>
      <c r="C27" s="39" t="s">
        <v>197</v>
      </c>
      <c r="D27" s="126">
        <v>800000</v>
      </c>
      <c r="E27" s="126"/>
      <c r="F27" s="126">
        <v>800000</v>
      </c>
      <c r="G27" s="126"/>
      <c r="H27" s="126"/>
    </row>
    <row r="28" spans="1:8" ht="21" customHeight="1">
      <c r="A28" s="125" t="s">
        <v>53</v>
      </c>
      <c r="B28" s="125" t="s">
        <v>198</v>
      </c>
      <c r="C28" s="127" t="s">
        <v>199</v>
      </c>
      <c r="D28" s="126">
        <v>133000</v>
      </c>
      <c r="E28" s="126"/>
      <c r="F28" s="126">
        <v>133000</v>
      </c>
      <c r="G28" s="126"/>
      <c r="H28" s="126"/>
    </row>
    <row r="29" spans="1:8" ht="21" customHeight="1">
      <c r="A29" s="125" t="s">
        <v>53</v>
      </c>
      <c r="B29" s="125" t="s">
        <v>198</v>
      </c>
      <c r="C29" s="127" t="s">
        <v>200</v>
      </c>
      <c r="D29" s="126">
        <v>110000</v>
      </c>
      <c r="E29" s="126"/>
      <c r="F29" s="126">
        <v>110000</v>
      </c>
      <c r="G29" s="126"/>
      <c r="H29" s="126"/>
    </row>
    <row r="30" spans="1:8" ht="21" customHeight="1">
      <c r="A30" s="125" t="s">
        <v>53</v>
      </c>
      <c r="B30" s="125" t="s">
        <v>198</v>
      </c>
      <c r="C30" s="127" t="s">
        <v>229</v>
      </c>
      <c r="D30" s="126">
        <v>42000</v>
      </c>
      <c r="E30" s="126"/>
      <c r="F30" s="126">
        <v>42000</v>
      </c>
      <c r="G30" s="126"/>
      <c r="H30" s="126"/>
    </row>
    <row r="31" spans="1:8" ht="21" customHeight="1">
      <c r="A31" s="125" t="s">
        <v>53</v>
      </c>
      <c r="B31" s="125" t="s">
        <v>198</v>
      </c>
      <c r="C31" s="127" t="s">
        <v>201</v>
      </c>
      <c r="D31" s="126">
        <v>126000</v>
      </c>
      <c r="E31" s="126"/>
      <c r="F31" s="126">
        <v>126000</v>
      </c>
      <c r="G31" s="126"/>
      <c r="H31" s="126"/>
    </row>
    <row r="32" spans="1:8" ht="21" customHeight="1">
      <c r="A32" s="239" t="s">
        <v>53</v>
      </c>
      <c r="B32" s="239" t="s">
        <v>198</v>
      </c>
      <c r="C32" s="240" t="s">
        <v>202</v>
      </c>
      <c r="D32" s="241">
        <v>84000</v>
      </c>
      <c r="E32" s="241"/>
      <c r="F32" s="241">
        <v>84000</v>
      </c>
      <c r="G32" s="241"/>
      <c r="H32" s="241"/>
    </row>
    <row r="33" spans="1:8" ht="21" customHeight="1">
      <c r="A33" s="103" t="s">
        <v>294</v>
      </c>
      <c r="B33" s="230"/>
      <c r="C33" s="137"/>
      <c r="D33" s="138"/>
      <c r="E33" s="138"/>
      <c r="F33" s="138"/>
      <c r="G33" s="138"/>
      <c r="H33" s="138"/>
    </row>
    <row r="34" spans="1:8" ht="21" customHeight="1">
      <c r="A34" s="29" t="s">
        <v>5</v>
      </c>
      <c r="B34" s="227"/>
      <c r="C34" s="228"/>
      <c r="D34" s="229"/>
      <c r="E34" s="229"/>
      <c r="F34" s="229"/>
      <c r="G34" s="229"/>
      <c r="H34" s="229"/>
    </row>
    <row r="35" spans="1:8" ht="21" customHeight="1">
      <c r="A35" s="243" t="s">
        <v>50</v>
      </c>
      <c r="B35" s="243" t="s">
        <v>51</v>
      </c>
      <c r="C35" s="243" t="s">
        <v>52</v>
      </c>
      <c r="D35" s="202" t="s">
        <v>38</v>
      </c>
      <c r="E35" s="266" t="s">
        <v>188</v>
      </c>
      <c r="F35" s="266" t="s">
        <v>189</v>
      </c>
      <c r="G35" s="266" t="s">
        <v>190</v>
      </c>
      <c r="H35" s="266" t="s">
        <v>191</v>
      </c>
    </row>
    <row r="36" spans="1:8" ht="21" customHeight="1">
      <c r="A36" s="244"/>
      <c r="B36" s="244"/>
      <c r="C36" s="244"/>
      <c r="D36" s="203" t="s">
        <v>187</v>
      </c>
      <c r="E36" s="267"/>
      <c r="F36" s="267"/>
      <c r="G36" s="267"/>
      <c r="H36" s="267"/>
    </row>
    <row r="37" spans="1:8" ht="21" customHeight="1">
      <c r="A37" s="224" t="s">
        <v>53</v>
      </c>
      <c r="B37" s="224" t="s">
        <v>198</v>
      </c>
      <c r="C37" s="225" t="s">
        <v>203</v>
      </c>
      <c r="D37" s="226">
        <v>93000</v>
      </c>
      <c r="E37" s="226"/>
      <c r="F37" s="226">
        <v>93000</v>
      </c>
      <c r="G37" s="226"/>
      <c r="H37" s="226"/>
    </row>
    <row r="38" spans="1:8" ht="21" customHeight="1">
      <c r="A38" s="125" t="s">
        <v>53</v>
      </c>
      <c r="B38" s="125" t="s">
        <v>198</v>
      </c>
      <c r="C38" s="127" t="s">
        <v>204</v>
      </c>
      <c r="D38" s="126">
        <v>240000</v>
      </c>
      <c r="E38" s="126"/>
      <c r="F38" s="126">
        <v>240000</v>
      </c>
      <c r="G38" s="126"/>
      <c r="H38" s="126"/>
    </row>
    <row r="39" spans="1:8" ht="21" customHeight="1">
      <c r="A39" s="125" t="s">
        <v>53</v>
      </c>
      <c r="B39" s="125" t="s">
        <v>198</v>
      </c>
      <c r="C39" s="127" t="s">
        <v>205</v>
      </c>
      <c r="D39" s="126">
        <v>93000</v>
      </c>
      <c r="E39" s="126"/>
      <c r="F39" s="126">
        <v>93000</v>
      </c>
      <c r="G39" s="126"/>
      <c r="H39" s="126"/>
    </row>
    <row r="40" spans="1:8" ht="21" customHeight="1">
      <c r="A40" s="125" t="s">
        <v>53</v>
      </c>
      <c r="B40" s="125" t="s">
        <v>198</v>
      </c>
      <c r="C40" s="127" t="s">
        <v>206</v>
      </c>
      <c r="D40" s="126">
        <v>140000</v>
      </c>
      <c r="E40" s="126"/>
      <c r="F40" s="126">
        <v>140000</v>
      </c>
      <c r="G40" s="126"/>
      <c r="H40" s="126"/>
    </row>
    <row r="41" spans="1:8" ht="21" customHeight="1">
      <c r="A41" s="125" t="s">
        <v>53</v>
      </c>
      <c r="B41" s="125" t="s">
        <v>198</v>
      </c>
      <c r="C41" s="127" t="s">
        <v>207</v>
      </c>
      <c r="D41" s="126">
        <v>94000</v>
      </c>
      <c r="E41" s="126"/>
      <c r="F41" s="126">
        <v>94000</v>
      </c>
      <c r="G41" s="126"/>
      <c r="H41" s="126"/>
    </row>
    <row r="42" spans="1:8" ht="21" customHeight="1">
      <c r="A42" s="125" t="s">
        <v>53</v>
      </c>
      <c r="B42" s="125" t="s">
        <v>198</v>
      </c>
      <c r="C42" s="127" t="s">
        <v>208</v>
      </c>
      <c r="D42" s="126">
        <v>32000</v>
      </c>
      <c r="E42" s="126"/>
      <c r="F42" s="126">
        <v>32000</v>
      </c>
      <c r="G42" s="126"/>
      <c r="H42" s="126"/>
    </row>
    <row r="43" spans="1:8" ht="21" customHeight="1">
      <c r="A43" s="125" t="s">
        <v>53</v>
      </c>
      <c r="B43" s="125" t="s">
        <v>198</v>
      </c>
      <c r="C43" s="127" t="s">
        <v>209</v>
      </c>
      <c r="D43" s="126">
        <v>81000</v>
      </c>
      <c r="E43" s="126"/>
      <c r="F43" s="126">
        <v>81000</v>
      </c>
      <c r="G43" s="126"/>
      <c r="H43" s="126"/>
    </row>
    <row r="44" spans="1:8" ht="21" customHeight="1">
      <c r="A44" s="125" t="s">
        <v>53</v>
      </c>
      <c r="B44" s="125" t="s">
        <v>198</v>
      </c>
      <c r="C44" s="127" t="s">
        <v>210</v>
      </c>
      <c r="D44" s="126">
        <v>226000</v>
      </c>
      <c r="E44" s="126"/>
      <c r="F44" s="126">
        <v>226000</v>
      </c>
      <c r="G44" s="126"/>
      <c r="H44" s="126"/>
    </row>
    <row r="45" spans="1:8" s="2" customFormat="1" ht="21" customHeight="1">
      <c r="A45" s="246" t="s">
        <v>46</v>
      </c>
      <c r="B45" s="246"/>
      <c r="C45" s="246"/>
      <c r="D45" s="109">
        <f>SUM(D24:D44)</f>
        <v>2337195</v>
      </c>
      <c r="E45" s="109"/>
      <c r="F45" s="109">
        <f>SUM(F24:F44)</f>
        <v>2337195</v>
      </c>
      <c r="G45" s="109"/>
      <c r="H45" s="109"/>
    </row>
  </sheetData>
  <sheetProtection/>
  <mergeCells count="26">
    <mergeCell ref="A1:H1"/>
    <mergeCell ref="A2:H2"/>
    <mergeCell ref="A3:H3"/>
    <mergeCell ref="A19:C19"/>
    <mergeCell ref="A7:A8"/>
    <mergeCell ref="B7:B8"/>
    <mergeCell ref="C7:C8"/>
    <mergeCell ref="E7:E8"/>
    <mergeCell ref="F7:F8"/>
    <mergeCell ref="G7:G8"/>
    <mergeCell ref="A45:C45"/>
    <mergeCell ref="H7:H8"/>
    <mergeCell ref="A22:A23"/>
    <mergeCell ref="B22:B23"/>
    <mergeCell ref="C22:C23"/>
    <mergeCell ref="E22:E23"/>
    <mergeCell ref="F22:F23"/>
    <mergeCell ref="G22:G23"/>
    <mergeCell ref="H22:H23"/>
    <mergeCell ref="A35:A36"/>
    <mergeCell ref="B35:B36"/>
    <mergeCell ref="C35:C36"/>
    <mergeCell ref="E35:E36"/>
    <mergeCell ref="F35:F36"/>
    <mergeCell ref="G35:G36"/>
    <mergeCell ref="H35:H36"/>
  </mergeCells>
  <printOptions/>
  <pageMargins left="0.31496062992125984" right="0.1968503937007874" top="0.35" bottom="0.24" header="0.31496062992125984" footer="0.16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5"/>
  <cols>
    <col min="1" max="1" width="28.57421875" style="1" customWidth="1"/>
    <col min="2" max="3" width="14.28125" style="1" bestFit="1" customWidth="1"/>
    <col min="4" max="4" width="13.7109375" style="1" customWidth="1"/>
    <col min="5" max="5" width="14.28125" style="1" bestFit="1" customWidth="1"/>
    <col min="6" max="6" width="14.00390625" style="4" customWidth="1"/>
    <col min="7" max="7" width="11.28125" style="4" customWidth="1"/>
    <col min="8" max="8" width="13.7109375" style="4" customWidth="1"/>
    <col min="9" max="9" width="11.57421875" style="4" bestFit="1" customWidth="1"/>
    <col min="10" max="10" width="13.28125" style="4" customWidth="1"/>
    <col min="11" max="11" width="12.28125" style="4" customWidth="1"/>
    <col min="12" max="12" width="12.7109375" style="4" customWidth="1"/>
    <col min="13" max="13" width="13.00390625" style="4" bestFit="1" customWidth="1"/>
    <col min="14" max="14" width="10.7109375" style="4" customWidth="1"/>
    <col min="15" max="16384" width="9.00390625" style="1" customWidth="1"/>
  </cols>
  <sheetData>
    <row r="1" spans="1:14" s="2" customFormat="1" ht="21">
      <c r="A1" s="242" t="s">
        <v>103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2" customFormat="1" ht="21">
      <c r="A2" s="242" t="s">
        <v>81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s="2" customFormat="1" ht="21">
      <c r="A3" s="262" t="s">
        <v>441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s="64" customFormat="1" ht="63">
      <c r="A4" s="66" t="s">
        <v>82</v>
      </c>
      <c r="B4" s="66" t="s">
        <v>63</v>
      </c>
      <c r="C4" s="139" t="s">
        <v>100</v>
      </c>
      <c r="D4" s="139" t="s">
        <v>443</v>
      </c>
      <c r="E4" s="139" t="s">
        <v>46</v>
      </c>
      <c r="F4" s="60" t="s">
        <v>75</v>
      </c>
      <c r="G4" s="60" t="s">
        <v>76</v>
      </c>
      <c r="H4" s="60" t="s">
        <v>77</v>
      </c>
      <c r="I4" s="60" t="s">
        <v>78</v>
      </c>
      <c r="J4" s="60" t="s">
        <v>79</v>
      </c>
      <c r="K4" s="60" t="s">
        <v>221</v>
      </c>
      <c r="L4" s="60" t="s">
        <v>442</v>
      </c>
      <c r="M4" s="60" t="s">
        <v>94</v>
      </c>
      <c r="N4" s="60" t="s">
        <v>64</v>
      </c>
    </row>
    <row r="5" spans="1:14" ht="21">
      <c r="A5" s="65" t="s">
        <v>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21">
      <c r="A6" s="27" t="s">
        <v>64</v>
      </c>
      <c r="B6" s="24">
        <v>13388719.05</v>
      </c>
      <c r="C6" s="24">
        <v>12548619.68</v>
      </c>
      <c r="D6" s="192" t="s">
        <v>291</v>
      </c>
      <c r="E6" s="24">
        <v>12548619.68</v>
      </c>
      <c r="F6" s="192" t="s">
        <v>291</v>
      </c>
      <c r="G6" s="192" t="s">
        <v>291</v>
      </c>
      <c r="H6" s="192" t="s">
        <v>291</v>
      </c>
      <c r="I6" s="192" t="s">
        <v>291</v>
      </c>
      <c r="J6" s="192" t="s">
        <v>291</v>
      </c>
      <c r="K6" s="192" t="s">
        <v>291</v>
      </c>
      <c r="L6" s="192" t="s">
        <v>291</v>
      </c>
      <c r="M6" s="192" t="s">
        <v>291</v>
      </c>
      <c r="N6" s="205">
        <v>12548619.68</v>
      </c>
    </row>
    <row r="7" spans="1:14" ht="21">
      <c r="A7" s="27" t="s">
        <v>67</v>
      </c>
      <c r="B7" s="24">
        <v>2569920</v>
      </c>
      <c r="C7" s="24">
        <v>2507162</v>
      </c>
      <c r="D7" s="192" t="s">
        <v>291</v>
      </c>
      <c r="E7" s="24">
        <v>2507162</v>
      </c>
      <c r="F7" s="24">
        <v>2507162</v>
      </c>
      <c r="G7" s="192" t="s">
        <v>291</v>
      </c>
      <c r="H7" s="192" t="s">
        <v>291</v>
      </c>
      <c r="I7" s="192" t="s">
        <v>291</v>
      </c>
      <c r="J7" s="192" t="s">
        <v>291</v>
      </c>
      <c r="K7" s="192" t="s">
        <v>291</v>
      </c>
      <c r="L7" s="192" t="s">
        <v>291</v>
      </c>
      <c r="M7" s="192" t="s">
        <v>291</v>
      </c>
      <c r="N7" s="221" t="s">
        <v>291</v>
      </c>
    </row>
    <row r="8" spans="1:14" ht="21">
      <c r="A8" s="27" t="s">
        <v>66</v>
      </c>
      <c r="B8" s="24">
        <v>14709030</v>
      </c>
      <c r="C8" s="24">
        <v>14305534.55</v>
      </c>
      <c r="D8" s="192" t="s">
        <v>291</v>
      </c>
      <c r="E8" s="24">
        <v>14305534.55</v>
      </c>
      <c r="F8" s="24">
        <v>8581711</v>
      </c>
      <c r="G8" s="192" t="s">
        <v>291</v>
      </c>
      <c r="H8" s="24">
        <v>4657983.55</v>
      </c>
      <c r="I8" s="192" t="s">
        <v>291</v>
      </c>
      <c r="J8" s="24">
        <v>1065840</v>
      </c>
      <c r="K8" s="192" t="s">
        <v>291</v>
      </c>
      <c r="L8" s="192" t="s">
        <v>291</v>
      </c>
      <c r="M8" s="192" t="s">
        <v>291</v>
      </c>
      <c r="N8" s="221" t="s">
        <v>291</v>
      </c>
    </row>
    <row r="9" spans="1:14" ht="21">
      <c r="A9" s="27" t="s">
        <v>69</v>
      </c>
      <c r="B9" s="24">
        <v>431540</v>
      </c>
      <c r="C9" s="24">
        <v>254228</v>
      </c>
      <c r="D9" s="192" t="s">
        <v>291</v>
      </c>
      <c r="E9" s="24">
        <v>254228</v>
      </c>
      <c r="F9" s="24">
        <v>254228</v>
      </c>
      <c r="G9" s="192" t="s">
        <v>291</v>
      </c>
      <c r="H9" s="192" t="s">
        <v>291</v>
      </c>
      <c r="I9" s="192" t="s">
        <v>291</v>
      </c>
      <c r="J9" s="192" t="s">
        <v>291</v>
      </c>
      <c r="K9" s="192" t="s">
        <v>291</v>
      </c>
      <c r="L9" s="192" t="s">
        <v>291</v>
      </c>
      <c r="M9" s="192" t="s">
        <v>291</v>
      </c>
      <c r="N9" s="221" t="s">
        <v>291</v>
      </c>
    </row>
    <row r="10" spans="1:14" ht="21">
      <c r="A10" s="27" t="s">
        <v>70</v>
      </c>
      <c r="B10" s="24">
        <v>5543337</v>
      </c>
      <c r="C10" s="24">
        <v>5137301.76</v>
      </c>
      <c r="D10" s="192" t="s">
        <v>291</v>
      </c>
      <c r="E10" s="233">
        <v>5137301.76</v>
      </c>
      <c r="F10" s="24">
        <v>2185323.76</v>
      </c>
      <c r="G10" s="24">
        <v>196260</v>
      </c>
      <c r="H10" s="24">
        <v>1134010</v>
      </c>
      <c r="I10" s="24">
        <v>26950</v>
      </c>
      <c r="J10" s="192" t="s">
        <v>291</v>
      </c>
      <c r="K10" s="24">
        <v>351358</v>
      </c>
      <c r="L10" s="192" t="s">
        <v>291</v>
      </c>
      <c r="M10" s="24">
        <v>1243400</v>
      </c>
      <c r="N10" s="221" t="s">
        <v>291</v>
      </c>
    </row>
    <row r="11" spans="1:14" ht="21">
      <c r="A11" s="27" t="s">
        <v>71</v>
      </c>
      <c r="B11" s="24">
        <v>3827340.95</v>
      </c>
      <c r="C11" s="24">
        <v>3235022.76</v>
      </c>
      <c r="D11" s="192" t="s">
        <v>291</v>
      </c>
      <c r="E11" s="24">
        <v>3235022.76</v>
      </c>
      <c r="F11" s="24">
        <v>1323663</v>
      </c>
      <c r="G11" s="24">
        <v>9240</v>
      </c>
      <c r="H11" s="24">
        <v>1335599.76</v>
      </c>
      <c r="I11" s="24">
        <v>165800</v>
      </c>
      <c r="J11" s="24">
        <v>400720</v>
      </c>
      <c r="K11" s="192" t="s">
        <v>291</v>
      </c>
      <c r="L11" s="192" t="s">
        <v>291</v>
      </c>
      <c r="M11" s="192" t="s">
        <v>291</v>
      </c>
      <c r="N11" s="221" t="s">
        <v>291</v>
      </c>
    </row>
    <row r="12" spans="1:14" ht="21">
      <c r="A12" s="27" t="s">
        <v>72</v>
      </c>
      <c r="B12" s="24">
        <v>874853</v>
      </c>
      <c r="C12" s="24">
        <v>814632.2</v>
      </c>
      <c r="D12" s="192" t="s">
        <v>291</v>
      </c>
      <c r="E12" s="24">
        <v>814632.2</v>
      </c>
      <c r="F12" s="24">
        <v>814632.2</v>
      </c>
      <c r="G12" s="220" t="s">
        <v>291</v>
      </c>
      <c r="H12" s="220" t="s">
        <v>291</v>
      </c>
      <c r="I12" s="192" t="s">
        <v>291</v>
      </c>
      <c r="J12" s="192" t="s">
        <v>291</v>
      </c>
      <c r="K12" s="192" t="s">
        <v>291</v>
      </c>
      <c r="L12" s="192" t="s">
        <v>291</v>
      </c>
      <c r="M12" s="192" t="s">
        <v>291</v>
      </c>
      <c r="N12" s="221" t="s">
        <v>291</v>
      </c>
    </row>
    <row r="13" spans="1:14" ht="21">
      <c r="A13" s="27" t="s">
        <v>83</v>
      </c>
      <c r="B13" s="24">
        <v>814260</v>
      </c>
      <c r="C13" s="24">
        <v>814260</v>
      </c>
      <c r="D13" s="24">
        <v>30700</v>
      </c>
      <c r="E13" s="24">
        <v>844960</v>
      </c>
      <c r="F13" s="24">
        <v>564260</v>
      </c>
      <c r="G13" s="220" t="s">
        <v>291</v>
      </c>
      <c r="H13" s="87">
        <v>230700</v>
      </c>
      <c r="I13" s="192" t="s">
        <v>291</v>
      </c>
      <c r="J13" s="24">
        <v>50000</v>
      </c>
      <c r="K13" s="192" t="s">
        <v>291</v>
      </c>
      <c r="L13" s="192" t="s">
        <v>291</v>
      </c>
      <c r="M13" s="192" t="s">
        <v>291</v>
      </c>
      <c r="N13" s="221" t="s">
        <v>291</v>
      </c>
    </row>
    <row r="14" spans="1:14" ht="21">
      <c r="A14" s="27" t="s">
        <v>84</v>
      </c>
      <c r="B14" s="24">
        <v>3018900</v>
      </c>
      <c r="C14" s="24">
        <v>3018900</v>
      </c>
      <c r="D14" s="192" t="s">
        <v>465</v>
      </c>
      <c r="E14" s="24">
        <v>3018900</v>
      </c>
      <c r="F14" s="192" t="s">
        <v>291</v>
      </c>
      <c r="G14" s="220" t="s">
        <v>291</v>
      </c>
      <c r="H14" s="87">
        <v>18000</v>
      </c>
      <c r="I14" s="192" t="s">
        <v>291</v>
      </c>
      <c r="J14" s="192" t="s">
        <v>291</v>
      </c>
      <c r="K14" s="192" t="s">
        <v>291</v>
      </c>
      <c r="L14" s="24">
        <v>3000900</v>
      </c>
      <c r="M14" s="192" t="s">
        <v>291</v>
      </c>
      <c r="N14" s="221" t="s">
        <v>291</v>
      </c>
    </row>
    <row r="15" spans="1:14" ht="21">
      <c r="A15" s="27" t="s">
        <v>74</v>
      </c>
      <c r="B15" s="24">
        <v>3177100</v>
      </c>
      <c r="C15" s="24">
        <v>2756321.38</v>
      </c>
      <c r="D15" s="192" t="s">
        <v>291</v>
      </c>
      <c r="E15" s="24">
        <v>2756321.38</v>
      </c>
      <c r="F15" s="24">
        <v>30000</v>
      </c>
      <c r="G15" s="220" t="s">
        <v>291</v>
      </c>
      <c r="H15" s="87">
        <v>2469900</v>
      </c>
      <c r="I15" s="24">
        <v>107500</v>
      </c>
      <c r="J15" s="192" t="s">
        <v>291</v>
      </c>
      <c r="K15" s="192" t="s">
        <v>291</v>
      </c>
      <c r="L15" s="24">
        <v>148921.38</v>
      </c>
      <c r="M15" s="192" t="s">
        <v>291</v>
      </c>
      <c r="N15" s="221" t="s">
        <v>291</v>
      </c>
    </row>
    <row r="16" spans="1:14" s="2" customFormat="1" ht="21.75" thickBot="1">
      <c r="A16" s="56" t="s">
        <v>85</v>
      </c>
      <c r="B16" s="67">
        <f>B6+B7+B8+B9+B10+B11+B12+B13+B14+B15</f>
        <v>48355000</v>
      </c>
      <c r="C16" s="67">
        <f>SUM(C6:C15)</f>
        <v>45391982.330000006</v>
      </c>
      <c r="D16" s="67">
        <v>30700</v>
      </c>
      <c r="E16" s="218">
        <f>E6+E7+E8+E9+E10+E11+E12+E13+E14+E15</f>
        <v>45422682.330000006</v>
      </c>
      <c r="F16" s="67">
        <f aca="true" t="shared" si="0" ref="F16:N16">SUM(F6:F15)</f>
        <v>16260979.959999999</v>
      </c>
      <c r="G16" s="93">
        <f t="shared" si="0"/>
        <v>205500</v>
      </c>
      <c r="H16" s="67">
        <f t="shared" si="0"/>
        <v>9846193.309999999</v>
      </c>
      <c r="I16" s="67">
        <f t="shared" si="0"/>
        <v>300250</v>
      </c>
      <c r="J16" s="67">
        <f t="shared" si="0"/>
        <v>1516560</v>
      </c>
      <c r="K16" s="67">
        <f t="shared" si="0"/>
        <v>351358</v>
      </c>
      <c r="L16" s="67">
        <f>L14+L15</f>
        <v>3149821.38</v>
      </c>
      <c r="M16" s="67">
        <f t="shared" si="0"/>
        <v>1243400</v>
      </c>
      <c r="N16" s="206">
        <f t="shared" si="0"/>
        <v>12548619.68</v>
      </c>
    </row>
    <row r="17" spans="1:14" s="2" customFormat="1" ht="21.75" thickTop="1">
      <c r="A17" s="68" t="s">
        <v>86</v>
      </c>
      <c r="B17" s="24"/>
      <c r="C17" s="24"/>
      <c r="D17" s="24"/>
      <c r="E17" s="24"/>
      <c r="F17" s="62"/>
      <c r="G17" s="94"/>
      <c r="H17" s="62"/>
      <c r="I17" s="62"/>
      <c r="J17" s="62"/>
      <c r="K17" s="62"/>
      <c r="L17" s="62"/>
      <c r="M17" s="62"/>
      <c r="N17" s="62"/>
    </row>
    <row r="18" spans="1:14" s="2" customFormat="1" ht="21">
      <c r="A18" s="69" t="s">
        <v>87</v>
      </c>
      <c r="B18" s="24">
        <v>238000</v>
      </c>
      <c r="C18" s="24">
        <v>214814.25</v>
      </c>
      <c r="D18" s="192" t="s">
        <v>291</v>
      </c>
      <c r="E18" s="24">
        <v>214814.25</v>
      </c>
      <c r="F18" s="192" t="s">
        <v>291</v>
      </c>
      <c r="G18" s="192" t="s">
        <v>291</v>
      </c>
      <c r="H18" s="192" t="s">
        <v>291</v>
      </c>
      <c r="I18" s="192" t="s">
        <v>291</v>
      </c>
      <c r="J18" s="192" t="s">
        <v>291</v>
      </c>
      <c r="K18" s="192" t="s">
        <v>291</v>
      </c>
      <c r="L18" s="192" t="s">
        <v>291</v>
      </c>
      <c r="M18" s="192" t="s">
        <v>291</v>
      </c>
      <c r="N18" s="192" t="s">
        <v>291</v>
      </c>
    </row>
    <row r="19" spans="1:14" s="2" customFormat="1" ht="21">
      <c r="A19" s="69" t="s">
        <v>88</v>
      </c>
      <c r="B19" s="24">
        <v>190000</v>
      </c>
      <c r="C19" s="24">
        <v>227160</v>
      </c>
      <c r="D19" s="192" t="s">
        <v>291</v>
      </c>
      <c r="E19" s="24">
        <v>227160</v>
      </c>
      <c r="F19" s="192" t="s">
        <v>291</v>
      </c>
      <c r="G19" s="192" t="s">
        <v>291</v>
      </c>
      <c r="H19" s="192" t="s">
        <v>291</v>
      </c>
      <c r="I19" s="192" t="s">
        <v>291</v>
      </c>
      <c r="J19" s="192" t="s">
        <v>291</v>
      </c>
      <c r="K19" s="192" t="s">
        <v>291</v>
      </c>
      <c r="L19" s="192" t="s">
        <v>291</v>
      </c>
      <c r="M19" s="192" t="s">
        <v>291</v>
      </c>
      <c r="N19" s="192" t="s">
        <v>291</v>
      </c>
    </row>
    <row r="20" spans="1:14" s="2" customFormat="1" ht="21">
      <c r="A20" s="69" t="s">
        <v>89</v>
      </c>
      <c r="B20" s="24">
        <v>85000</v>
      </c>
      <c r="C20" s="24">
        <v>121279.84</v>
      </c>
      <c r="D20" s="192" t="s">
        <v>291</v>
      </c>
      <c r="E20" s="24">
        <v>121279.84</v>
      </c>
      <c r="F20" s="192" t="s">
        <v>291</v>
      </c>
      <c r="G20" s="192" t="s">
        <v>291</v>
      </c>
      <c r="H20" s="192" t="s">
        <v>291</v>
      </c>
      <c r="I20" s="192" t="s">
        <v>291</v>
      </c>
      <c r="J20" s="192" t="s">
        <v>291</v>
      </c>
      <c r="K20" s="192" t="s">
        <v>291</v>
      </c>
      <c r="L20" s="192" t="s">
        <v>291</v>
      </c>
      <c r="M20" s="192" t="s">
        <v>291</v>
      </c>
      <c r="N20" s="192" t="s">
        <v>291</v>
      </c>
    </row>
    <row r="21" spans="1:14" s="2" customFormat="1" ht="21">
      <c r="A21" s="69" t="s">
        <v>101</v>
      </c>
      <c r="B21" s="24">
        <v>650000</v>
      </c>
      <c r="C21" s="24">
        <v>628755</v>
      </c>
      <c r="D21" s="192" t="s">
        <v>291</v>
      </c>
      <c r="E21" s="24">
        <v>628755</v>
      </c>
      <c r="F21" s="192" t="s">
        <v>291</v>
      </c>
      <c r="G21" s="192" t="s">
        <v>291</v>
      </c>
      <c r="H21" s="192" t="s">
        <v>291</v>
      </c>
      <c r="I21" s="192" t="s">
        <v>291</v>
      </c>
      <c r="J21" s="192" t="s">
        <v>291</v>
      </c>
      <c r="K21" s="192" t="s">
        <v>291</v>
      </c>
      <c r="L21" s="192" t="s">
        <v>291</v>
      </c>
      <c r="M21" s="192" t="s">
        <v>291</v>
      </c>
      <c r="N21" s="192" t="s">
        <v>291</v>
      </c>
    </row>
    <row r="22" spans="1:14" s="2" customFormat="1" ht="21">
      <c r="A22" s="69" t="s">
        <v>90</v>
      </c>
      <c r="B22" s="24">
        <v>11000</v>
      </c>
      <c r="C22" s="24">
        <v>46800</v>
      </c>
      <c r="D22" s="192" t="s">
        <v>291</v>
      </c>
      <c r="E22" s="24">
        <v>46800</v>
      </c>
      <c r="F22" s="192" t="s">
        <v>291</v>
      </c>
      <c r="G22" s="192" t="s">
        <v>291</v>
      </c>
      <c r="H22" s="192" t="s">
        <v>291</v>
      </c>
      <c r="I22" s="192" t="s">
        <v>291</v>
      </c>
      <c r="J22" s="192" t="s">
        <v>291</v>
      </c>
      <c r="K22" s="192" t="s">
        <v>291</v>
      </c>
      <c r="L22" s="192" t="s">
        <v>291</v>
      </c>
      <c r="M22" s="192" t="s">
        <v>291</v>
      </c>
      <c r="N22" s="192" t="s">
        <v>291</v>
      </c>
    </row>
    <row r="23" spans="1:14" s="2" customFormat="1" ht="21">
      <c r="A23" s="69" t="s">
        <v>91</v>
      </c>
      <c r="B23" s="24">
        <v>19558000</v>
      </c>
      <c r="C23" s="24">
        <v>22725448.49</v>
      </c>
      <c r="D23" s="192" t="s">
        <v>291</v>
      </c>
      <c r="E23" s="24">
        <v>22725448.49</v>
      </c>
      <c r="F23" s="192" t="s">
        <v>291</v>
      </c>
      <c r="G23" s="192" t="s">
        <v>291</v>
      </c>
      <c r="H23" s="192" t="s">
        <v>291</v>
      </c>
      <c r="I23" s="192" t="s">
        <v>291</v>
      </c>
      <c r="J23" s="192" t="s">
        <v>291</v>
      </c>
      <c r="K23" s="192" t="s">
        <v>291</v>
      </c>
      <c r="L23" s="192" t="s">
        <v>291</v>
      </c>
      <c r="M23" s="192" t="s">
        <v>291</v>
      </c>
      <c r="N23" s="192" t="s">
        <v>291</v>
      </c>
    </row>
    <row r="24" spans="1:14" s="2" customFormat="1" ht="21">
      <c r="A24" s="69" t="s">
        <v>92</v>
      </c>
      <c r="B24" s="24">
        <v>27623000</v>
      </c>
      <c r="C24" s="24">
        <v>30477823</v>
      </c>
      <c r="D24" s="192" t="s">
        <v>291</v>
      </c>
      <c r="E24" s="24">
        <v>30477823</v>
      </c>
      <c r="F24" s="192" t="s">
        <v>291</v>
      </c>
      <c r="G24" s="192" t="s">
        <v>291</v>
      </c>
      <c r="H24" s="192" t="s">
        <v>291</v>
      </c>
      <c r="I24" s="192" t="s">
        <v>291</v>
      </c>
      <c r="J24" s="192" t="s">
        <v>291</v>
      </c>
      <c r="K24" s="192" t="s">
        <v>291</v>
      </c>
      <c r="L24" s="192" t="s">
        <v>291</v>
      </c>
      <c r="M24" s="192" t="s">
        <v>291</v>
      </c>
      <c r="N24" s="192" t="s">
        <v>291</v>
      </c>
    </row>
    <row r="25" spans="1:14" s="2" customFormat="1" ht="21">
      <c r="A25" s="69" t="s">
        <v>444</v>
      </c>
      <c r="B25" s="192" t="s">
        <v>291</v>
      </c>
      <c r="C25" s="192" t="s">
        <v>291</v>
      </c>
      <c r="D25" s="24">
        <v>30700</v>
      </c>
      <c r="E25" s="24">
        <v>30700</v>
      </c>
      <c r="F25" s="222" t="s">
        <v>291</v>
      </c>
      <c r="G25" s="222" t="s">
        <v>291</v>
      </c>
      <c r="H25" s="222" t="s">
        <v>291</v>
      </c>
      <c r="I25" s="222" t="s">
        <v>291</v>
      </c>
      <c r="J25" s="222" t="s">
        <v>291</v>
      </c>
      <c r="K25" s="222" t="s">
        <v>291</v>
      </c>
      <c r="L25" s="222" t="s">
        <v>291</v>
      </c>
      <c r="M25" s="222" t="s">
        <v>291</v>
      </c>
      <c r="N25" s="222" t="s">
        <v>291</v>
      </c>
    </row>
    <row r="26" spans="1:14" s="2" customFormat="1" ht="21.75" thickBot="1">
      <c r="A26" s="57" t="s">
        <v>93</v>
      </c>
      <c r="B26" s="70">
        <f>SUM(B17:B24)</f>
        <v>48355000</v>
      </c>
      <c r="C26" s="70">
        <f>SUM(C17:C25)</f>
        <v>54442080.58</v>
      </c>
      <c r="D26" s="70">
        <v>30700</v>
      </c>
      <c r="E26" s="70">
        <f>E18+E19+E20+E21+E22+E23+E24+E25</f>
        <v>54472780.58</v>
      </c>
      <c r="F26" s="70" t="s">
        <v>291</v>
      </c>
      <c r="G26" s="70" t="s">
        <v>465</v>
      </c>
      <c r="H26" s="70" t="s">
        <v>291</v>
      </c>
      <c r="I26" s="70" t="s">
        <v>291</v>
      </c>
      <c r="J26" s="70" t="s">
        <v>291</v>
      </c>
      <c r="K26" s="70" t="s">
        <v>291</v>
      </c>
      <c r="L26" s="70" t="s">
        <v>291</v>
      </c>
      <c r="M26" s="70" t="s">
        <v>291</v>
      </c>
      <c r="N26" s="70" t="s">
        <v>291</v>
      </c>
    </row>
    <row r="27" spans="1:5" ht="22.5" thickBot="1" thickTop="1">
      <c r="A27" s="2" t="s">
        <v>466</v>
      </c>
      <c r="C27" s="136"/>
      <c r="D27" s="136"/>
      <c r="E27" s="71">
        <v>9050098.25</v>
      </c>
    </row>
    <row r="28" spans="1:5" ht="21.75" thickTop="1">
      <c r="A28" s="2"/>
      <c r="C28" s="136"/>
      <c r="D28" s="136"/>
      <c r="E28" s="136"/>
    </row>
    <row r="29" spans="1:14" s="78" customFormat="1" ht="26.25">
      <c r="A29" s="268" t="s">
        <v>222</v>
      </c>
      <c r="B29" s="268"/>
      <c r="C29" s="234"/>
      <c r="D29" s="234"/>
      <c r="E29" s="268" t="s">
        <v>467</v>
      </c>
      <c r="F29" s="268"/>
      <c r="G29" s="268"/>
      <c r="H29" s="268"/>
      <c r="I29" s="234"/>
      <c r="J29" s="234"/>
      <c r="K29" s="268" t="s">
        <v>225</v>
      </c>
      <c r="L29" s="268"/>
      <c r="M29" s="268"/>
      <c r="N29" s="134"/>
    </row>
    <row r="30" spans="1:14" s="78" customFormat="1" ht="26.25">
      <c r="A30" s="268" t="s">
        <v>97</v>
      </c>
      <c r="B30" s="268"/>
      <c r="C30" s="234"/>
      <c r="D30" s="234"/>
      <c r="E30" s="268" t="s">
        <v>224</v>
      </c>
      <c r="F30" s="268"/>
      <c r="G30" s="268"/>
      <c r="H30" s="268"/>
      <c r="I30" s="234"/>
      <c r="J30" s="234"/>
      <c r="K30" s="268" t="s">
        <v>226</v>
      </c>
      <c r="L30" s="268"/>
      <c r="M30" s="268"/>
      <c r="N30" s="134"/>
    </row>
    <row r="31" spans="1:14" s="78" customFormat="1" ht="21">
      <c r="A31" s="204"/>
      <c r="B31" s="204"/>
      <c r="G31" s="204"/>
      <c r="H31" s="204"/>
      <c r="K31" s="204"/>
      <c r="L31" s="204"/>
      <c r="M31" s="204"/>
      <c r="N31" s="204"/>
    </row>
  </sheetData>
  <sheetProtection/>
  <mergeCells count="11">
    <mergeCell ref="K30:M30"/>
    <mergeCell ref="A1:N1"/>
    <mergeCell ref="A2:N2"/>
    <mergeCell ref="A3:N3"/>
    <mergeCell ref="A29:B29"/>
    <mergeCell ref="A30:B30"/>
    <mergeCell ref="G29:H29"/>
    <mergeCell ref="G30:H30"/>
    <mergeCell ref="K29:M29"/>
    <mergeCell ref="E29:F29"/>
    <mergeCell ref="E30:F30"/>
  </mergeCells>
  <printOptions/>
  <pageMargins left="0.1968503937007874" right="0" top="0.53" bottom="0" header="0.73" footer="0.31496062992125984"/>
  <pageSetup fitToHeight="0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75" zoomScaleNormal="75" zoomScalePageLayoutView="0" workbookViewId="0" topLeftCell="A1">
      <selection activeCell="A31" sqref="A31:P32"/>
    </sheetView>
  </sheetViews>
  <sheetFormatPr defaultColWidth="9.00390625" defaultRowHeight="15"/>
  <cols>
    <col min="1" max="1" width="26.7109375" style="1" customWidth="1"/>
    <col min="2" max="2" width="14.421875" style="1" customWidth="1"/>
    <col min="3" max="3" width="14.140625" style="1" customWidth="1"/>
    <col min="4" max="4" width="11.7109375" style="1" customWidth="1"/>
    <col min="5" max="7" width="14.140625" style="1" customWidth="1"/>
    <col min="8" max="9" width="13.7109375" style="1" customWidth="1"/>
    <col min="10" max="10" width="13.7109375" style="4" customWidth="1"/>
    <col min="11" max="11" width="13.00390625" style="4" customWidth="1"/>
    <col min="12" max="12" width="12.57421875" style="4" customWidth="1"/>
    <col min="13" max="13" width="13.421875" style="4" customWidth="1"/>
    <col min="14" max="14" width="12.57421875" style="4" customWidth="1"/>
    <col min="15" max="16" width="12.7109375" style="4" customWidth="1"/>
    <col min="17" max="17" width="12.28125" style="4" customWidth="1"/>
    <col min="18" max="18" width="13.7109375" style="4" hidden="1" customWidth="1"/>
    <col min="19" max="19" width="19.57421875" style="74" hidden="1" customWidth="1"/>
    <col min="20" max="20" width="13.57421875" style="74" customWidth="1"/>
    <col min="21" max="16384" width="9.00390625" style="1" customWidth="1"/>
  </cols>
  <sheetData>
    <row r="1" spans="1:20" s="210" customFormat="1" ht="21">
      <c r="A1" s="242" t="s">
        <v>103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98"/>
      <c r="S1" s="209"/>
      <c r="T1" s="209"/>
    </row>
    <row r="2" spans="1:20" s="210" customFormat="1" ht="21">
      <c r="A2" s="242" t="s">
        <v>445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98"/>
      <c r="S2" s="209"/>
      <c r="T2" s="209"/>
    </row>
    <row r="3" spans="1:20" s="210" customFormat="1" ht="21">
      <c r="A3" s="262" t="s">
        <v>335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00"/>
      <c r="S3" s="209"/>
      <c r="T3" s="209"/>
    </row>
    <row r="4" spans="1:19" s="64" customFormat="1" ht="63">
      <c r="A4" s="66" t="s">
        <v>82</v>
      </c>
      <c r="B4" s="66" t="s">
        <v>63</v>
      </c>
      <c r="C4" s="139" t="s">
        <v>100</v>
      </c>
      <c r="D4" s="139" t="s">
        <v>444</v>
      </c>
      <c r="E4" s="66" t="s">
        <v>46</v>
      </c>
      <c r="F4" s="66" t="s">
        <v>463</v>
      </c>
      <c r="G4" s="66" t="s">
        <v>46</v>
      </c>
      <c r="H4" s="60" t="s">
        <v>75</v>
      </c>
      <c r="I4" s="60" t="s">
        <v>336</v>
      </c>
      <c r="J4" s="60" t="s">
        <v>76</v>
      </c>
      <c r="K4" s="60" t="s">
        <v>77</v>
      </c>
      <c r="L4" s="60" t="s">
        <v>78</v>
      </c>
      <c r="M4" s="60" t="s">
        <v>79</v>
      </c>
      <c r="N4" s="60" t="s">
        <v>221</v>
      </c>
      <c r="O4" s="208" t="s">
        <v>442</v>
      </c>
      <c r="P4" s="60" t="s">
        <v>94</v>
      </c>
      <c r="Q4" s="208" t="s">
        <v>64</v>
      </c>
      <c r="R4" s="211"/>
      <c r="S4" s="73"/>
    </row>
    <row r="5" spans="1:20" ht="21">
      <c r="A5" s="65" t="s">
        <v>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05"/>
      <c r="P5" s="24"/>
      <c r="Q5" s="205"/>
      <c r="R5" s="74"/>
      <c r="T5" s="1"/>
    </row>
    <row r="6" spans="1:20" ht="21">
      <c r="A6" s="27" t="s">
        <v>64</v>
      </c>
      <c r="B6" s="24">
        <v>13388719.05</v>
      </c>
      <c r="C6" s="24">
        <v>12548619.68</v>
      </c>
      <c r="D6" s="192" t="s">
        <v>291</v>
      </c>
      <c r="E6" s="24">
        <v>12548619.68</v>
      </c>
      <c r="F6" s="192" t="s">
        <v>291</v>
      </c>
      <c r="G6" s="24">
        <v>12548619.68</v>
      </c>
      <c r="H6" s="192" t="s">
        <v>291</v>
      </c>
      <c r="I6" s="192" t="s">
        <v>291</v>
      </c>
      <c r="J6" s="192" t="s">
        <v>291</v>
      </c>
      <c r="K6" s="192" t="s">
        <v>291</v>
      </c>
      <c r="L6" s="192" t="s">
        <v>291</v>
      </c>
      <c r="M6" s="192" t="s">
        <v>291</v>
      </c>
      <c r="N6" s="192" t="s">
        <v>291</v>
      </c>
      <c r="O6" s="221" t="s">
        <v>291</v>
      </c>
      <c r="P6" s="192" t="s">
        <v>291</v>
      </c>
      <c r="Q6" s="205">
        <v>12548619.68</v>
      </c>
      <c r="R6" s="74">
        <f>SUM(H6:Q6)</f>
        <v>12548619.68</v>
      </c>
      <c r="S6" s="74">
        <f aca="true" t="shared" si="0" ref="S6:S16">C6-R6</f>
        <v>0</v>
      </c>
      <c r="T6" s="1"/>
    </row>
    <row r="7" spans="1:20" ht="21">
      <c r="A7" s="27" t="s">
        <v>67</v>
      </c>
      <c r="B7" s="24">
        <v>2569920</v>
      </c>
      <c r="C7" s="24">
        <v>2507162</v>
      </c>
      <c r="D7" s="192" t="s">
        <v>291</v>
      </c>
      <c r="E7" s="24">
        <v>2507162</v>
      </c>
      <c r="F7" s="192" t="s">
        <v>291</v>
      </c>
      <c r="G7" s="24">
        <v>2507162</v>
      </c>
      <c r="H7" s="24">
        <v>2507162</v>
      </c>
      <c r="I7" s="192" t="s">
        <v>291</v>
      </c>
      <c r="J7" s="192" t="s">
        <v>291</v>
      </c>
      <c r="K7" s="192" t="s">
        <v>291</v>
      </c>
      <c r="L7" s="192" t="s">
        <v>291</v>
      </c>
      <c r="M7" s="192" t="s">
        <v>291</v>
      </c>
      <c r="N7" s="192" t="s">
        <v>291</v>
      </c>
      <c r="O7" s="221" t="s">
        <v>291</v>
      </c>
      <c r="P7" s="192" t="s">
        <v>291</v>
      </c>
      <c r="Q7" s="221" t="s">
        <v>291</v>
      </c>
      <c r="R7" s="74">
        <f aca="true" t="shared" si="1" ref="R7:R15">SUM(H7:Q7)</f>
        <v>2507162</v>
      </c>
      <c r="S7" s="74">
        <f t="shared" si="0"/>
        <v>0</v>
      </c>
      <c r="T7" s="1"/>
    </row>
    <row r="8" spans="1:20" ht="21">
      <c r="A8" s="27" t="s">
        <v>66</v>
      </c>
      <c r="B8" s="24">
        <v>14709030</v>
      </c>
      <c r="C8" s="24">
        <v>14305534.55</v>
      </c>
      <c r="D8" s="192" t="s">
        <v>291</v>
      </c>
      <c r="E8" s="24">
        <v>14305534.55</v>
      </c>
      <c r="F8" s="192" t="s">
        <v>291</v>
      </c>
      <c r="G8" s="24">
        <v>14305534.55</v>
      </c>
      <c r="H8" s="24">
        <v>8581711</v>
      </c>
      <c r="I8" s="24">
        <v>3123271</v>
      </c>
      <c r="J8" s="192" t="s">
        <v>291</v>
      </c>
      <c r="K8" s="24">
        <v>4657983.55</v>
      </c>
      <c r="L8" s="192" t="s">
        <v>291</v>
      </c>
      <c r="M8" s="24">
        <v>1065840</v>
      </c>
      <c r="N8" s="192" t="s">
        <v>291</v>
      </c>
      <c r="O8" s="221" t="s">
        <v>291</v>
      </c>
      <c r="P8" s="192" t="s">
        <v>291</v>
      </c>
      <c r="Q8" s="221" t="s">
        <v>291</v>
      </c>
      <c r="R8" s="74">
        <f t="shared" si="1"/>
        <v>17428805.55</v>
      </c>
      <c r="S8" s="74">
        <f t="shared" si="0"/>
        <v>-3123271</v>
      </c>
      <c r="T8" s="1"/>
    </row>
    <row r="9" spans="1:20" ht="21">
      <c r="A9" s="27" t="s">
        <v>69</v>
      </c>
      <c r="B9" s="24">
        <v>431540</v>
      </c>
      <c r="C9" s="24">
        <v>254228</v>
      </c>
      <c r="D9" s="192" t="s">
        <v>291</v>
      </c>
      <c r="E9" s="24">
        <v>254228</v>
      </c>
      <c r="F9" s="192" t="s">
        <v>291</v>
      </c>
      <c r="G9" s="24">
        <v>254228</v>
      </c>
      <c r="H9" s="24">
        <v>254228</v>
      </c>
      <c r="I9" s="24">
        <v>31150</v>
      </c>
      <c r="J9" s="192" t="s">
        <v>291</v>
      </c>
      <c r="K9" s="192" t="s">
        <v>291</v>
      </c>
      <c r="L9" s="192" t="s">
        <v>291</v>
      </c>
      <c r="M9" s="192" t="s">
        <v>291</v>
      </c>
      <c r="N9" s="192" t="s">
        <v>291</v>
      </c>
      <c r="O9" s="221" t="s">
        <v>291</v>
      </c>
      <c r="P9" s="192" t="s">
        <v>291</v>
      </c>
      <c r="Q9" s="221" t="s">
        <v>291</v>
      </c>
      <c r="R9" s="74">
        <f t="shared" si="1"/>
        <v>285378</v>
      </c>
      <c r="S9" s="74">
        <f t="shared" si="0"/>
        <v>-31150</v>
      </c>
      <c r="T9" s="1"/>
    </row>
    <row r="10" spans="1:20" ht="21">
      <c r="A10" s="27" t="s">
        <v>70</v>
      </c>
      <c r="B10" s="24">
        <v>5543337</v>
      </c>
      <c r="C10" s="24">
        <v>5137301.76</v>
      </c>
      <c r="D10" s="192" t="s">
        <v>291</v>
      </c>
      <c r="E10" s="24">
        <v>5137301.76</v>
      </c>
      <c r="F10" s="192" t="s">
        <v>291</v>
      </c>
      <c r="G10" s="24">
        <v>5137301.76</v>
      </c>
      <c r="H10" s="24">
        <v>2185323.76</v>
      </c>
      <c r="I10" s="24">
        <v>91868</v>
      </c>
      <c r="J10" s="24">
        <v>196260</v>
      </c>
      <c r="K10" s="24">
        <v>1134010</v>
      </c>
      <c r="L10" s="24">
        <v>26950</v>
      </c>
      <c r="M10" s="192" t="s">
        <v>291</v>
      </c>
      <c r="N10" s="24">
        <v>351358</v>
      </c>
      <c r="O10" s="221" t="s">
        <v>291</v>
      </c>
      <c r="P10" s="24">
        <v>1243400</v>
      </c>
      <c r="Q10" s="221" t="s">
        <v>291</v>
      </c>
      <c r="R10" s="74">
        <f t="shared" si="1"/>
        <v>5229169.76</v>
      </c>
      <c r="S10" s="74">
        <f t="shared" si="0"/>
        <v>-91868</v>
      </c>
      <c r="T10" s="1"/>
    </row>
    <row r="11" spans="1:20" ht="21">
      <c r="A11" s="27" t="s">
        <v>71</v>
      </c>
      <c r="B11" s="24">
        <v>3827340.95</v>
      </c>
      <c r="C11" s="24">
        <v>3235022.76</v>
      </c>
      <c r="D11" s="192" t="s">
        <v>291</v>
      </c>
      <c r="E11" s="24">
        <v>3235022.76</v>
      </c>
      <c r="F11" s="192" t="s">
        <v>291</v>
      </c>
      <c r="G11" s="24">
        <v>3235022.76</v>
      </c>
      <c r="H11" s="24">
        <v>1323663</v>
      </c>
      <c r="I11" s="24">
        <v>115035</v>
      </c>
      <c r="J11" s="24">
        <v>9240</v>
      </c>
      <c r="K11" s="24">
        <v>1335599.76</v>
      </c>
      <c r="L11" s="24">
        <v>165800</v>
      </c>
      <c r="M11" s="24">
        <v>400720</v>
      </c>
      <c r="N11" s="192" t="s">
        <v>291</v>
      </c>
      <c r="O11" s="221" t="s">
        <v>291</v>
      </c>
      <c r="P11" s="192" t="s">
        <v>291</v>
      </c>
      <c r="Q11" s="221" t="s">
        <v>291</v>
      </c>
      <c r="R11" s="74">
        <f t="shared" si="1"/>
        <v>3350057.76</v>
      </c>
      <c r="S11" s="74">
        <f t="shared" si="0"/>
        <v>-115035</v>
      </c>
      <c r="T11" s="1"/>
    </row>
    <row r="12" spans="1:20" ht="21">
      <c r="A12" s="27" t="s">
        <v>72</v>
      </c>
      <c r="B12" s="24">
        <v>874853</v>
      </c>
      <c r="C12" s="24">
        <v>814632.2</v>
      </c>
      <c r="D12" s="192" t="s">
        <v>291</v>
      </c>
      <c r="E12" s="24">
        <v>814632.2</v>
      </c>
      <c r="F12" s="192" t="s">
        <v>291</v>
      </c>
      <c r="G12" s="24">
        <v>814632.2</v>
      </c>
      <c r="H12" s="24">
        <v>814632.2</v>
      </c>
      <c r="I12" s="24">
        <v>814632.2</v>
      </c>
      <c r="J12" s="220" t="s">
        <v>291</v>
      </c>
      <c r="K12" s="220" t="s">
        <v>291</v>
      </c>
      <c r="L12" s="192" t="s">
        <v>291</v>
      </c>
      <c r="M12" s="192" t="s">
        <v>291</v>
      </c>
      <c r="N12" s="192" t="s">
        <v>291</v>
      </c>
      <c r="O12" s="221" t="s">
        <v>291</v>
      </c>
      <c r="P12" s="192" t="s">
        <v>291</v>
      </c>
      <c r="Q12" s="221" t="s">
        <v>291</v>
      </c>
      <c r="R12" s="74">
        <f t="shared" si="1"/>
        <v>1629264.4</v>
      </c>
      <c r="S12" s="74">
        <f t="shared" si="0"/>
        <v>-814632.2</v>
      </c>
      <c r="T12" s="1"/>
    </row>
    <row r="13" spans="1:20" ht="21">
      <c r="A13" s="27" t="s">
        <v>83</v>
      </c>
      <c r="B13" s="24">
        <v>814260</v>
      </c>
      <c r="C13" s="24">
        <v>814260</v>
      </c>
      <c r="D13" s="24">
        <v>30700</v>
      </c>
      <c r="E13" s="24">
        <v>844960</v>
      </c>
      <c r="F13" s="192" t="s">
        <v>291</v>
      </c>
      <c r="G13" s="24">
        <v>844960</v>
      </c>
      <c r="H13" s="24">
        <v>564260</v>
      </c>
      <c r="I13" s="192" t="s">
        <v>291</v>
      </c>
      <c r="J13" s="220" t="s">
        <v>291</v>
      </c>
      <c r="K13" s="87">
        <v>230700</v>
      </c>
      <c r="L13" s="192" t="s">
        <v>291</v>
      </c>
      <c r="M13" s="24">
        <v>50000</v>
      </c>
      <c r="N13" s="192" t="s">
        <v>291</v>
      </c>
      <c r="O13" s="221" t="s">
        <v>291</v>
      </c>
      <c r="P13" s="192" t="s">
        <v>291</v>
      </c>
      <c r="Q13" s="221" t="s">
        <v>291</v>
      </c>
      <c r="R13" s="74">
        <f t="shared" si="1"/>
        <v>844960</v>
      </c>
      <c r="S13" s="74">
        <f t="shared" si="0"/>
        <v>-30700</v>
      </c>
      <c r="T13" s="1"/>
    </row>
    <row r="14" spans="1:20" ht="21">
      <c r="A14" s="27" t="s">
        <v>84</v>
      </c>
      <c r="B14" s="24">
        <v>3018900</v>
      </c>
      <c r="C14" s="24">
        <v>3018900</v>
      </c>
      <c r="D14" s="192" t="s">
        <v>291</v>
      </c>
      <c r="E14" s="24">
        <v>3018900</v>
      </c>
      <c r="F14" s="24">
        <v>1679000</v>
      </c>
      <c r="G14" s="24">
        <v>4697900</v>
      </c>
      <c r="H14" s="24" t="s">
        <v>291</v>
      </c>
      <c r="I14" s="192" t="s">
        <v>291</v>
      </c>
      <c r="J14" s="220" t="s">
        <v>291</v>
      </c>
      <c r="K14" s="87">
        <v>18000</v>
      </c>
      <c r="L14" s="192" t="s">
        <v>291</v>
      </c>
      <c r="M14" s="192" t="s">
        <v>291</v>
      </c>
      <c r="N14" s="192" t="s">
        <v>291</v>
      </c>
      <c r="O14" s="205">
        <v>4679900</v>
      </c>
      <c r="P14" s="192" t="s">
        <v>291</v>
      </c>
      <c r="Q14" s="221" t="s">
        <v>291</v>
      </c>
      <c r="R14" s="74">
        <f t="shared" si="1"/>
        <v>4697900</v>
      </c>
      <c r="S14" s="74">
        <f t="shared" si="0"/>
        <v>-1679000</v>
      </c>
      <c r="T14" s="1"/>
    </row>
    <row r="15" spans="1:20" ht="21">
      <c r="A15" s="27" t="s">
        <v>74</v>
      </c>
      <c r="B15" s="24">
        <v>3177100</v>
      </c>
      <c r="C15" s="24">
        <v>2756321.38</v>
      </c>
      <c r="D15" s="192" t="s">
        <v>291</v>
      </c>
      <c r="E15" s="24">
        <v>2756321.38</v>
      </c>
      <c r="F15" s="192" t="s">
        <v>291</v>
      </c>
      <c r="G15" s="24">
        <v>2756321.38</v>
      </c>
      <c r="H15" s="24">
        <v>30000</v>
      </c>
      <c r="I15" s="192" t="s">
        <v>291</v>
      </c>
      <c r="J15" s="220" t="s">
        <v>291</v>
      </c>
      <c r="K15" s="87">
        <v>2469900</v>
      </c>
      <c r="L15" s="24">
        <v>107500</v>
      </c>
      <c r="M15" s="192" t="s">
        <v>291</v>
      </c>
      <c r="N15" s="192" t="s">
        <v>291</v>
      </c>
      <c r="O15" s="205">
        <v>148921.38</v>
      </c>
      <c r="P15" s="192" t="s">
        <v>291</v>
      </c>
      <c r="Q15" s="221" t="s">
        <v>291</v>
      </c>
      <c r="R15" s="74">
        <f t="shared" si="1"/>
        <v>2756321.38</v>
      </c>
      <c r="S15" s="74">
        <f t="shared" si="0"/>
        <v>0</v>
      </c>
      <c r="T15" s="1"/>
    </row>
    <row r="16" spans="1:19" s="2" customFormat="1" ht="21.75" thickBot="1">
      <c r="A16" s="172" t="s">
        <v>85</v>
      </c>
      <c r="B16" s="67">
        <f>B6+B7+B8+B9+B10+B11+B12+B13+B14+B15</f>
        <v>48355000</v>
      </c>
      <c r="C16" s="67">
        <f>C6+C7+C8+C9+C10+C11+C12+C13+C14+C15</f>
        <v>45391982.330000006</v>
      </c>
      <c r="D16" s="67">
        <v>30700</v>
      </c>
      <c r="E16" s="67">
        <f>E6+E7+E8+E9+E10+E11+E12+E13+E14+E15</f>
        <v>45422682.330000006</v>
      </c>
      <c r="F16" s="67">
        <v>1679000</v>
      </c>
      <c r="G16" s="67">
        <f>G6+G7+G8+G9+G10+G11+G12+G13+G14+G15</f>
        <v>47101682.330000006</v>
      </c>
      <c r="H16" s="67">
        <f aca="true" t="shared" si="2" ref="H16:Q16">SUM(H6:H15)</f>
        <v>16260979.959999999</v>
      </c>
      <c r="I16" s="67">
        <f>I8+I9+I10+I11+I12</f>
        <v>4175956.2</v>
      </c>
      <c r="J16" s="93">
        <f t="shared" si="2"/>
        <v>205500</v>
      </c>
      <c r="K16" s="67">
        <f>K8+K10+K11+K13+K14+K15</f>
        <v>9846193.309999999</v>
      </c>
      <c r="L16" s="67">
        <f t="shared" si="2"/>
        <v>300250</v>
      </c>
      <c r="M16" s="67">
        <f t="shared" si="2"/>
        <v>1516560</v>
      </c>
      <c r="N16" s="67">
        <f t="shared" si="2"/>
        <v>351358</v>
      </c>
      <c r="O16" s="206">
        <f>O14+O15</f>
        <v>4828821.38</v>
      </c>
      <c r="P16" s="67">
        <f t="shared" si="2"/>
        <v>1243400</v>
      </c>
      <c r="Q16" s="206">
        <f t="shared" si="2"/>
        <v>12548619.68</v>
      </c>
      <c r="R16" s="72">
        <f>SUM(R6:R15)</f>
        <v>51277638.53</v>
      </c>
      <c r="S16" s="74">
        <f t="shared" si="0"/>
        <v>-5885656.1999999955</v>
      </c>
    </row>
    <row r="17" spans="1:19" s="2" customFormat="1" ht="21" thickTop="1">
      <c r="A17" s="63"/>
      <c r="B17" s="62"/>
      <c r="C17" s="62"/>
      <c r="D17" s="62"/>
      <c r="E17" s="62"/>
      <c r="F17" s="62"/>
      <c r="G17" s="62"/>
      <c r="H17" s="62"/>
      <c r="I17" s="62"/>
      <c r="J17" s="94"/>
      <c r="K17" s="62"/>
      <c r="L17" s="62"/>
      <c r="M17" s="62"/>
      <c r="N17" s="62"/>
      <c r="O17" s="62"/>
      <c r="P17" s="62"/>
      <c r="Q17" s="62"/>
      <c r="R17" s="72"/>
      <c r="S17" s="72"/>
    </row>
    <row r="18" spans="1:19" s="2" customFormat="1" ht="21">
      <c r="A18" s="68" t="s">
        <v>86</v>
      </c>
      <c r="B18" s="24"/>
      <c r="C18" s="24"/>
      <c r="D18" s="24"/>
      <c r="E18" s="24"/>
      <c r="F18" s="24"/>
      <c r="G18" s="24"/>
      <c r="H18" s="62"/>
      <c r="I18" s="62"/>
      <c r="J18" s="94"/>
      <c r="K18" s="62"/>
      <c r="L18" s="62"/>
      <c r="M18" s="62"/>
      <c r="N18" s="62"/>
      <c r="O18" s="62"/>
      <c r="P18" s="62"/>
      <c r="Q18" s="62"/>
      <c r="R18" s="72"/>
      <c r="S18" s="72"/>
    </row>
    <row r="19" spans="1:19" s="2" customFormat="1" ht="21">
      <c r="A19" s="69" t="s">
        <v>87</v>
      </c>
      <c r="B19" s="24">
        <v>238000</v>
      </c>
      <c r="C19" s="24">
        <v>214814.25</v>
      </c>
      <c r="D19" s="192" t="s">
        <v>291</v>
      </c>
      <c r="E19" s="24">
        <v>214814.25</v>
      </c>
      <c r="F19" s="192" t="s">
        <v>291</v>
      </c>
      <c r="G19" s="24">
        <v>214814.25</v>
      </c>
      <c r="H19" s="222" t="s">
        <v>291</v>
      </c>
      <c r="I19" s="222" t="s">
        <v>291</v>
      </c>
      <c r="J19" s="222" t="s">
        <v>291</v>
      </c>
      <c r="K19" s="222" t="s">
        <v>291</v>
      </c>
      <c r="L19" s="222" t="s">
        <v>291</v>
      </c>
      <c r="M19" s="222" t="s">
        <v>291</v>
      </c>
      <c r="N19" s="222" t="s">
        <v>291</v>
      </c>
      <c r="O19" s="222" t="s">
        <v>291</v>
      </c>
      <c r="P19" s="222" t="s">
        <v>291</v>
      </c>
      <c r="Q19" s="222" t="s">
        <v>291</v>
      </c>
      <c r="R19" s="72"/>
      <c r="S19" s="72"/>
    </row>
    <row r="20" spans="1:19" s="2" customFormat="1" ht="21">
      <c r="A20" s="69" t="s">
        <v>88</v>
      </c>
      <c r="B20" s="24">
        <v>190000</v>
      </c>
      <c r="C20" s="24">
        <v>227160</v>
      </c>
      <c r="D20" s="192" t="s">
        <v>291</v>
      </c>
      <c r="E20" s="24">
        <v>227160</v>
      </c>
      <c r="F20" s="192" t="s">
        <v>291</v>
      </c>
      <c r="G20" s="24">
        <v>227160</v>
      </c>
      <c r="H20" s="222" t="s">
        <v>291</v>
      </c>
      <c r="I20" s="222" t="s">
        <v>291</v>
      </c>
      <c r="J20" s="222" t="s">
        <v>291</v>
      </c>
      <c r="K20" s="222" t="s">
        <v>291</v>
      </c>
      <c r="L20" s="222" t="s">
        <v>291</v>
      </c>
      <c r="M20" s="222" t="s">
        <v>291</v>
      </c>
      <c r="N20" s="222" t="s">
        <v>291</v>
      </c>
      <c r="O20" s="222" t="s">
        <v>291</v>
      </c>
      <c r="P20" s="222" t="s">
        <v>291</v>
      </c>
      <c r="Q20" s="222" t="s">
        <v>291</v>
      </c>
      <c r="R20" s="72"/>
      <c r="S20" s="72"/>
    </row>
    <row r="21" spans="1:19" s="2" customFormat="1" ht="21">
      <c r="A21" s="69" t="s">
        <v>89</v>
      </c>
      <c r="B21" s="24">
        <v>85000</v>
      </c>
      <c r="C21" s="24">
        <v>121279.84</v>
      </c>
      <c r="D21" s="192" t="s">
        <v>291</v>
      </c>
      <c r="E21" s="24">
        <v>121279.84</v>
      </c>
      <c r="F21" s="192" t="s">
        <v>291</v>
      </c>
      <c r="G21" s="24">
        <v>121279.84</v>
      </c>
      <c r="H21" s="222" t="s">
        <v>291</v>
      </c>
      <c r="I21" s="222" t="s">
        <v>291</v>
      </c>
      <c r="J21" s="222" t="s">
        <v>291</v>
      </c>
      <c r="K21" s="222" t="s">
        <v>291</v>
      </c>
      <c r="L21" s="222" t="s">
        <v>291</v>
      </c>
      <c r="M21" s="222" t="s">
        <v>291</v>
      </c>
      <c r="N21" s="222" t="s">
        <v>291</v>
      </c>
      <c r="O21" s="222" t="s">
        <v>291</v>
      </c>
      <c r="P21" s="222" t="s">
        <v>291</v>
      </c>
      <c r="Q21" s="222" t="s">
        <v>291</v>
      </c>
      <c r="R21" s="72"/>
      <c r="S21" s="72"/>
    </row>
    <row r="22" spans="1:19" s="2" customFormat="1" ht="21">
      <c r="A22" s="207" t="s">
        <v>101</v>
      </c>
      <c r="B22" s="24">
        <v>650000</v>
      </c>
      <c r="C22" s="24">
        <v>628755</v>
      </c>
      <c r="D22" s="192" t="s">
        <v>291</v>
      </c>
      <c r="E22" s="24">
        <v>628755</v>
      </c>
      <c r="F22" s="192" t="s">
        <v>291</v>
      </c>
      <c r="G22" s="24">
        <v>628755</v>
      </c>
      <c r="H22" s="222" t="s">
        <v>291</v>
      </c>
      <c r="I22" s="222" t="s">
        <v>291</v>
      </c>
      <c r="J22" s="222" t="s">
        <v>291</v>
      </c>
      <c r="K22" s="222" t="s">
        <v>291</v>
      </c>
      <c r="L22" s="222" t="s">
        <v>291</v>
      </c>
      <c r="M22" s="222" t="s">
        <v>291</v>
      </c>
      <c r="N22" s="222" t="s">
        <v>291</v>
      </c>
      <c r="O22" s="222" t="s">
        <v>291</v>
      </c>
      <c r="P22" s="222" t="s">
        <v>291</v>
      </c>
      <c r="Q22" s="222" t="s">
        <v>291</v>
      </c>
      <c r="R22" s="72"/>
      <c r="S22" s="72"/>
    </row>
    <row r="23" spans="1:19" s="2" customFormat="1" ht="21">
      <c r="A23" s="69" t="s">
        <v>90</v>
      </c>
      <c r="B23" s="24">
        <v>11000</v>
      </c>
      <c r="C23" s="24">
        <v>46800</v>
      </c>
      <c r="D23" s="192" t="s">
        <v>291</v>
      </c>
      <c r="E23" s="24">
        <v>46800</v>
      </c>
      <c r="F23" s="192" t="s">
        <v>291</v>
      </c>
      <c r="G23" s="24">
        <v>46800</v>
      </c>
      <c r="H23" s="222" t="s">
        <v>291</v>
      </c>
      <c r="I23" s="222" t="s">
        <v>291</v>
      </c>
      <c r="J23" s="222" t="s">
        <v>291</v>
      </c>
      <c r="K23" s="222" t="s">
        <v>291</v>
      </c>
      <c r="L23" s="222" t="s">
        <v>291</v>
      </c>
      <c r="M23" s="222" t="s">
        <v>291</v>
      </c>
      <c r="N23" s="222" t="s">
        <v>291</v>
      </c>
      <c r="O23" s="222" t="s">
        <v>291</v>
      </c>
      <c r="P23" s="222" t="s">
        <v>291</v>
      </c>
      <c r="Q23" s="222" t="s">
        <v>291</v>
      </c>
      <c r="R23" s="72"/>
      <c r="S23" s="72"/>
    </row>
    <row r="24" spans="1:19" s="2" customFormat="1" ht="21">
      <c r="A24" s="69" t="s">
        <v>91</v>
      </c>
      <c r="B24" s="24">
        <v>19558000</v>
      </c>
      <c r="C24" s="24">
        <v>22725448.49</v>
      </c>
      <c r="D24" s="192" t="s">
        <v>291</v>
      </c>
      <c r="E24" s="24">
        <v>22725448.49</v>
      </c>
      <c r="F24" s="192" t="s">
        <v>291</v>
      </c>
      <c r="G24" s="24">
        <v>22725448.49</v>
      </c>
      <c r="H24" s="222" t="s">
        <v>291</v>
      </c>
      <c r="I24" s="222" t="s">
        <v>291</v>
      </c>
      <c r="J24" s="222" t="s">
        <v>291</v>
      </c>
      <c r="K24" s="222" t="s">
        <v>291</v>
      </c>
      <c r="L24" s="222" t="s">
        <v>291</v>
      </c>
      <c r="M24" s="222" t="s">
        <v>291</v>
      </c>
      <c r="N24" s="222" t="s">
        <v>291</v>
      </c>
      <c r="O24" s="222" t="s">
        <v>291</v>
      </c>
      <c r="P24" s="222" t="s">
        <v>291</v>
      </c>
      <c r="Q24" s="222" t="s">
        <v>291</v>
      </c>
      <c r="R24" s="72"/>
      <c r="S24" s="72"/>
    </row>
    <row r="25" spans="1:19" s="2" customFormat="1" ht="21">
      <c r="A25" s="69" t="s">
        <v>92</v>
      </c>
      <c r="B25" s="24">
        <v>27623000</v>
      </c>
      <c r="C25" s="24">
        <v>30477823</v>
      </c>
      <c r="D25" s="192" t="s">
        <v>291</v>
      </c>
      <c r="E25" s="24">
        <v>30477823</v>
      </c>
      <c r="F25" s="192" t="s">
        <v>291</v>
      </c>
      <c r="G25" s="24">
        <v>30477823</v>
      </c>
      <c r="H25" s="222" t="s">
        <v>291</v>
      </c>
      <c r="I25" s="222" t="s">
        <v>291</v>
      </c>
      <c r="J25" s="222" t="s">
        <v>291</v>
      </c>
      <c r="K25" s="222" t="s">
        <v>291</v>
      </c>
      <c r="L25" s="222" t="s">
        <v>291</v>
      </c>
      <c r="M25" s="222" t="s">
        <v>291</v>
      </c>
      <c r="N25" s="222" t="s">
        <v>291</v>
      </c>
      <c r="O25" s="222" t="s">
        <v>291</v>
      </c>
      <c r="P25" s="222" t="s">
        <v>291</v>
      </c>
      <c r="Q25" s="222" t="s">
        <v>291</v>
      </c>
      <c r="R25" s="72"/>
      <c r="S25" s="72"/>
    </row>
    <row r="26" spans="1:19" s="2" customFormat="1" ht="21">
      <c r="A26" s="69" t="s">
        <v>443</v>
      </c>
      <c r="B26" s="24"/>
      <c r="C26" s="24"/>
      <c r="D26" s="24">
        <v>30700</v>
      </c>
      <c r="E26" s="24">
        <v>30700</v>
      </c>
      <c r="F26" s="192" t="s">
        <v>291</v>
      </c>
      <c r="G26" s="24">
        <v>30700</v>
      </c>
      <c r="H26" s="222" t="s">
        <v>291</v>
      </c>
      <c r="I26" s="222" t="s">
        <v>291</v>
      </c>
      <c r="J26" s="222" t="s">
        <v>291</v>
      </c>
      <c r="K26" s="222" t="s">
        <v>291</v>
      </c>
      <c r="L26" s="222" t="s">
        <v>291</v>
      </c>
      <c r="M26" s="222" t="s">
        <v>291</v>
      </c>
      <c r="N26" s="222" t="s">
        <v>291</v>
      </c>
      <c r="O26" s="222" t="s">
        <v>291</v>
      </c>
      <c r="P26" s="222" t="s">
        <v>291</v>
      </c>
      <c r="Q26" s="222" t="s">
        <v>291</v>
      </c>
      <c r="R26" s="72"/>
      <c r="S26" s="72"/>
    </row>
    <row r="27" spans="1:19" s="2" customFormat="1" ht="21.75" thickBot="1">
      <c r="A27" s="173" t="s">
        <v>93</v>
      </c>
      <c r="B27" s="70">
        <f>SUM(B18:B25)</f>
        <v>48355000</v>
      </c>
      <c r="C27" s="70">
        <f>SUM(C18:C26)</f>
        <v>54442080.58</v>
      </c>
      <c r="D27" s="70">
        <v>30700</v>
      </c>
      <c r="E27" s="70">
        <f>E19+E20+E21+E22+E23+E24+E25+E26</f>
        <v>54472780.58</v>
      </c>
      <c r="F27" s="70"/>
      <c r="G27" s="70">
        <f>G19+G20+G21+G22+G23+G24+G25+G26</f>
        <v>54472780.58</v>
      </c>
      <c r="H27" s="70" t="s">
        <v>291</v>
      </c>
      <c r="I27" s="70" t="s">
        <v>291</v>
      </c>
      <c r="J27" s="70" t="s">
        <v>291</v>
      </c>
      <c r="K27" s="70" t="s">
        <v>291</v>
      </c>
      <c r="L27" s="70" t="s">
        <v>291</v>
      </c>
      <c r="M27" s="70" t="s">
        <v>291</v>
      </c>
      <c r="N27" s="70" t="s">
        <v>291</v>
      </c>
      <c r="O27" s="70" t="s">
        <v>291</v>
      </c>
      <c r="P27" s="70" t="s">
        <v>291</v>
      </c>
      <c r="Q27" s="70" t="s">
        <v>291</v>
      </c>
      <c r="R27" s="72"/>
      <c r="S27" s="72"/>
    </row>
    <row r="28" spans="1:20" ht="22.5" thickBot="1" thickTop="1">
      <c r="A28" s="2" t="s">
        <v>466</v>
      </c>
      <c r="C28" s="219"/>
      <c r="D28" s="136"/>
      <c r="E28" s="71">
        <f>E27-E16</f>
        <v>9050098.249999993</v>
      </c>
      <c r="F28" s="136"/>
      <c r="G28" s="136"/>
      <c r="H28" s="4"/>
      <c r="I28" s="4"/>
      <c r="R28" s="74"/>
      <c r="T28" s="1"/>
    </row>
    <row r="29" spans="8:20" ht="21.75" thickTop="1">
      <c r="H29" s="4"/>
      <c r="I29" s="4"/>
      <c r="R29" s="74"/>
      <c r="T29" s="1"/>
    </row>
    <row r="30" spans="8:20" ht="21">
      <c r="H30" s="4"/>
      <c r="I30" s="4"/>
      <c r="R30" s="74"/>
      <c r="T30" s="1"/>
    </row>
    <row r="31" spans="1:19" s="78" customFormat="1" ht="26.25">
      <c r="A31" s="268" t="s">
        <v>222</v>
      </c>
      <c r="B31" s="268"/>
      <c r="C31" s="234"/>
      <c r="D31" s="234"/>
      <c r="E31" s="234"/>
      <c r="F31" s="234"/>
      <c r="G31" s="234"/>
      <c r="H31" s="268" t="s">
        <v>223</v>
      </c>
      <c r="I31" s="268"/>
      <c r="J31" s="268"/>
      <c r="K31" s="268"/>
      <c r="L31" s="234"/>
      <c r="M31" s="234"/>
      <c r="N31" s="268" t="s">
        <v>225</v>
      </c>
      <c r="O31" s="268"/>
      <c r="P31" s="268"/>
      <c r="Q31" s="175"/>
      <c r="R31" s="79"/>
      <c r="S31" s="79"/>
    </row>
    <row r="32" spans="1:19" s="78" customFormat="1" ht="26.25">
      <c r="A32" s="268" t="s">
        <v>97</v>
      </c>
      <c r="B32" s="268"/>
      <c r="C32" s="234"/>
      <c r="D32" s="234"/>
      <c r="E32" s="234"/>
      <c r="F32" s="234"/>
      <c r="G32" s="234"/>
      <c r="H32" s="268" t="s">
        <v>224</v>
      </c>
      <c r="I32" s="268"/>
      <c r="J32" s="268"/>
      <c r="K32" s="268"/>
      <c r="L32" s="234"/>
      <c r="M32" s="234"/>
      <c r="N32" s="268" t="s">
        <v>226</v>
      </c>
      <c r="O32" s="268"/>
      <c r="P32" s="268"/>
      <c r="Q32" s="175"/>
      <c r="R32" s="79"/>
      <c r="S32" s="79"/>
    </row>
    <row r="33" spans="1:20" s="78" customFormat="1" ht="21">
      <c r="A33" s="269"/>
      <c r="B33" s="269"/>
      <c r="J33" s="269"/>
      <c r="K33" s="269"/>
      <c r="P33" s="269"/>
      <c r="Q33" s="269"/>
      <c r="R33" s="135"/>
      <c r="S33" s="79"/>
      <c r="T33" s="79"/>
    </row>
    <row r="34" spans="1:20" s="78" customFormat="1" ht="21">
      <c r="A34" s="269"/>
      <c r="B34" s="269"/>
      <c r="M34" s="269"/>
      <c r="N34" s="269"/>
      <c r="O34" s="201"/>
      <c r="P34" s="135"/>
      <c r="S34" s="79"/>
      <c r="T34" s="79"/>
    </row>
    <row r="35" spans="19:20" s="78" customFormat="1" ht="21">
      <c r="S35" s="79"/>
      <c r="T35" s="79"/>
    </row>
    <row r="36" spans="19:20" s="78" customFormat="1" ht="21">
      <c r="S36" s="79"/>
      <c r="T36" s="79"/>
    </row>
    <row r="37" spans="19:20" s="78" customFormat="1" ht="21">
      <c r="S37" s="79"/>
      <c r="T37" s="79"/>
    </row>
  </sheetData>
  <sheetProtection/>
  <mergeCells count="16">
    <mergeCell ref="H31:I31"/>
    <mergeCell ref="H32:I32"/>
    <mergeCell ref="A33:B33"/>
    <mergeCell ref="P33:Q33"/>
    <mergeCell ref="A1:Q1"/>
    <mergeCell ref="A2:Q2"/>
    <mergeCell ref="A3:Q3"/>
    <mergeCell ref="A31:B31"/>
    <mergeCell ref="J31:K31"/>
    <mergeCell ref="N31:P31"/>
    <mergeCell ref="A34:B34"/>
    <mergeCell ref="M34:N34"/>
    <mergeCell ref="J32:K32"/>
    <mergeCell ref="J33:K33"/>
    <mergeCell ref="A32:B32"/>
    <mergeCell ref="N32:P32"/>
  </mergeCells>
  <printOptions/>
  <pageMargins left="0.41" right="0" top="0.35433070866141736" bottom="0" header="0.31496062992125984" footer="0.31496062992125984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5" zoomScaleNormal="75" zoomScalePageLayoutView="0" workbookViewId="0" topLeftCell="A7">
      <selection activeCell="C11" sqref="C11"/>
    </sheetView>
  </sheetViews>
  <sheetFormatPr defaultColWidth="9.00390625" defaultRowHeight="15"/>
  <cols>
    <col min="1" max="1" width="29.421875" style="1" customWidth="1"/>
    <col min="2" max="3" width="14.28125" style="1" bestFit="1" customWidth="1"/>
    <col min="4" max="4" width="13.7109375" style="1" customWidth="1"/>
    <col min="5" max="5" width="14.28125" style="1" bestFit="1" customWidth="1"/>
    <col min="6" max="7" width="14.28125" style="1" customWidth="1"/>
    <col min="8" max="8" width="14.28125" style="1" bestFit="1" customWidth="1"/>
    <col min="9" max="9" width="13.7109375" style="1" customWidth="1"/>
    <col min="10" max="10" width="13.7109375" style="4" customWidth="1"/>
    <col min="11" max="11" width="13.00390625" style="4" bestFit="1" customWidth="1"/>
    <col min="12" max="12" width="12.57421875" style="4" customWidth="1"/>
    <col min="13" max="13" width="13.00390625" style="4" bestFit="1" customWidth="1"/>
    <col min="14" max="14" width="12.57421875" style="4" customWidth="1"/>
    <col min="15" max="15" width="13.57421875" style="4" customWidth="1"/>
    <col min="16" max="16" width="14.28125" style="4" customWidth="1"/>
    <col min="17" max="17" width="14.421875" style="4" customWidth="1"/>
    <col min="18" max="18" width="13.7109375" style="4" hidden="1" customWidth="1"/>
    <col min="19" max="19" width="19.57421875" style="74" hidden="1" customWidth="1"/>
    <col min="20" max="20" width="13.57421875" style="74" customWidth="1"/>
    <col min="21" max="16384" width="9.00390625" style="1" customWidth="1"/>
  </cols>
  <sheetData>
    <row r="1" spans="1:20" s="2" customFormat="1" ht="21">
      <c r="A1" s="242" t="s">
        <v>103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98"/>
      <c r="S1" s="72"/>
      <c r="T1" s="72"/>
    </row>
    <row r="2" spans="1:20" s="2" customFormat="1" ht="21">
      <c r="A2" s="242" t="s">
        <v>227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98"/>
      <c r="S2" s="72"/>
      <c r="T2" s="72"/>
    </row>
    <row r="3" spans="1:20" s="2" customFormat="1" ht="21">
      <c r="A3" s="262" t="s">
        <v>335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199"/>
      <c r="S3" s="72"/>
      <c r="T3" s="72"/>
    </row>
    <row r="4" spans="1:19" s="64" customFormat="1" ht="63">
      <c r="A4" s="66" t="s">
        <v>82</v>
      </c>
      <c r="B4" s="66" t="s">
        <v>63</v>
      </c>
      <c r="C4" s="139" t="s">
        <v>100</v>
      </c>
      <c r="D4" s="139" t="s">
        <v>444</v>
      </c>
      <c r="E4" s="66" t="s">
        <v>46</v>
      </c>
      <c r="F4" s="66" t="s">
        <v>428</v>
      </c>
      <c r="G4" s="66" t="s">
        <v>46</v>
      </c>
      <c r="H4" s="60" t="s">
        <v>75</v>
      </c>
      <c r="I4" s="60" t="s">
        <v>336</v>
      </c>
      <c r="J4" s="60" t="s">
        <v>76</v>
      </c>
      <c r="K4" s="60" t="s">
        <v>77</v>
      </c>
      <c r="L4" s="60" t="s">
        <v>78</v>
      </c>
      <c r="M4" s="60" t="s">
        <v>79</v>
      </c>
      <c r="N4" s="60" t="s">
        <v>221</v>
      </c>
      <c r="O4" s="60" t="s">
        <v>442</v>
      </c>
      <c r="P4" s="60" t="s">
        <v>94</v>
      </c>
      <c r="Q4" s="60" t="s">
        <v>64</v>
      </c>
      <c r="R4" s="73"/>
      <c r="S4" s="73"/>
    </row>
    <row r="5" spans="1:20" ht="21">
      <c r="A5" s="65" t="s">
        <v>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74"/>
      <c r="T5" s="1"/>
    </row>
    <row r="6" spans="1:20" ht="21">
      <c r="A6" s="27" t="s">
        <v>64</v>
      </c>
      <c r="B6" s="24">
        <v>13388719.05</v>
      </c>
      <c r="C6" s="24">
        <v>12548619.68</v>
      </c>
      <c r="D6" s="192" t="s">
        <v>291</v>
      </c>
      <c r="E6" s="24">
        <v>12548619.68</v>
      </c>
      <c r="F6" s="192" t="s">
        <v>291</v>
      </c>
      <c r="G6" s="24">
        <v>12548619.68</v>
      </c>
      <c r="H6" s="24" t="s">
        <v>291</v>
      </c>
      <c r="I6" s="192" t="s">
        <v>291</v>
      </c>
      <c r="J6" s="192" t="s">
        <v>291</v>
      </c>
      <c r="K6" s="192" t="s">
        <v>291</v>
      </c>
      <c r="L6" s="192" t="s">
        <v>291</v>
      </c>
      <c r="M6" s="192" t="s">
        <v>291</v>
      </c>
      <c r="N6" s="192" t="s">
        <v>291</v>
      </c>
      <c r="O6" s="192" t="s">
        <v>291</v>
      </c>
      <c r="P6" s="192" t="s">
        <v>291</v>
      </c>
      <c r="Q6" s="24">
        <v>12548619.68</v>
      </c>
      <c r="R6" s="74">
        <f>SUM(H6:Q6)</f>
        <v>12548619.68</v>
      </c>
      <c r="S6" s="74">
        <f aca="true" t="shared" si="0" ref="S6:S16">C6-R6</f>
        <v>0</v>
      </c>
      <c r="T6" s="1"/>
    </row>
    <row r="7" spans="1:20" ht="21">
      <c r="A7" s="27" t="s">
        <v>67</v>
      </c>
      <c r="B7" s="24">
        <v>2569920</v>
      </c>
      <c r="C7" s="24">
        <v>2507162</v>
      </c>
      <c r="D7" s="192" t="s">
        <v>291</v>
      </c>
      <c r="E7" s="24">
        <v>2507162</v>
      </c>
      <c r="F7" s="192" t="s">
        <v>291</v>
      </c>
      <c r="G7" s="24">
        <v>2507162</v>
      </c>
      <c r="H7" s="24">
        <v>2507162</v>
      </c>
      <c r="I7" s="192" t="s">
        <v>291</v>
      </c>
      <c r="J7" s="192" t="s">
        <v>291</v>
      </c>
      <c r="K7" s="192" t="s">
        <v>291</v>
      </c>
      <c r="L7" s="192" t="s">
        <v>291</v>
      </c>
      <c r="M7" s="192" t="s">
        <v>291</v>
      </c>
      <c r="N7" s="192" t="s">
        <v>291</v>
      </c>
      <c r="O7" s="192" t="s">
        <v>291</v>
      </c>
      <c r="P7" s="192" t="s">
        <v>291</v>
      </c>
      <c r="Q7" s="192" t="s">
        <v>291</v>
      </c>
      <c r="R7" s="74">
        <f aca="true" t="shared" si="1" ref="R7:R15">SUM(H7:Q7)</f>
        <v>2507162</v>
      </c>
      <c r="S7" s="74">
        <f t="shared" si="0"/>
        <v>0</v>
      </c>
      <c r="T7" s="1"/>
    </row>
    <row r="8" spans="1:20" ht="21">
      <c r="A8" s="27" t="s">
        <v>66</v>
      </c>
      <c r="B8" s="24">
        <v>14709030</v>
      </c>
      <c r="C8" s="24">
        <v>14305534.55</v>
      </c>
      <c r="D8" s="192" t="s">
        <v>291</v>
      </c>
      <c r="E8" s="24">
        <v>14305534.55</v>
      </c>
      <c r="F8" s="192" t="s">
        <v>291</v>
      </c>
      <c r="G8" s="24">
        <v>14305534.55</v>
      </c>
      <c r="H8" s="24">
        <v>8581711</v>
      </c>
      <c r="I8" s="24">
        <v>3123271</v>
      </c>
      <c r="J8" s="192" t="s">
        <v>291</v>
      </c>
      <c r="K8" s="24">
        <v>4657983.55</v>
      </c>
      <c r="L8" s="192" t="s">
        <v>291</v>
      </c>
      <c r="M8" s="24">
        <v>1065840</v>
      </c>
      <c r="N8" s="192" t="s">
        <v>291</v>
      </c>
      <c r="O8" s="192" t="s">
        <v>291</v>
      </c>
      <c r="P8" s="192" t="s">
        <v>291</v>
      </c>
      <c r="Q8" s="192" t="s">
        <v>291</v>
      </c>
      <c r="R8" s="74">
        <f t="shared" si="1"/>
        <v>17428805.55</v>
      </c>
      <c r="S8" s="74">
        <f t="shared" si="0"/>
        <v>-3123271</v>
      </c>
      <c r="T8" s="1"/>
    </row>
    <row r="9" spans="1:20" ht="21">
      <c r="A9" s="27" t="s">
        <v>69</v>
      </c>
      <c r="B9" s="24">
        <v>431540</v>
      </c>
      <c r="C9" s="24">
        <v>254228</v>
      </c>
      <c r="D9" s="192" t="s">
        <v>291</v>
      </c>
      <c r="E9" s="24">
        <v>254228</v>
      </c>
      <c r="F9" s="192" t="s">
        <v>291</v>
      </c>
      <c r="G9" s="24">
        <v>254228</v>
      </c>
      <c r="H9" s="24">
        <v>254228</v>
      </c>
      <c r="I9" s="24">
        <v>31150</v>
      </c>
      <c r="J9" s="192" t="s">
        <v>291</v>
      </c>
      <c r="K9" s="192" t="s">
        <v>291</v>
      </c>
      <c r="L9" s="192" t="s">
        <v>291</v>
      </c>
      <c r="M9" s="192" t="s">
        <v>291</v>
      </c>
      <c r="N9" s="192" t="s">
        <v>291</v>
      </c>
      <c r="O9" s="192" t="s">
        <v>291</v>
      </c>
      <c r="P9" s="192" t="s">
        <v>291</v>
      </c>
      <c r="Q9" s="192" t="s">
        <v>291</v>
      </c>
      <c r="R9" s="74">
        <f t="shared" si="1"/>
        <v>285378</v>
      </c>
      <c r="S9" s="74">
        <f t="shared" si="0"/>
        <v>-31150</v>
      </c>
      <c r="T9" s="1"/>
    </row>
    <row r="10" spans="1:20" ht="21">
      <c r="A10" s="27" t="s">
        <v>70</v>
      </c>
      <c r="B10" s="24">
        <v>5543337</v>
      </c>
      <c r="C10" s="24">
        <v>5137301.76</v>
      </c>
      <c r="D10" s="192" t="s">
        <v>291</v>
      </c>
      <c r="E10" s="24">
        <v>5137301.76</v>
      </c>
      <c r="F10" s="192" t="s">
        <v>291</v>
      </c>
      <c r="G10" s="24">
        <v>5137301.76</v>
      </c>
      <c r="H10" s="24">
        <v>2185323.76</v>
      </c>
      <c r="I10" s="24">
        <v>91868</v>
      </c>
      <c r="J10" s="24">
        <v>196260</v>
      </c>
      <c r="K10" s="24">
        <v>1134010</v>
      </c>
      <c r="L10" s="24">
        <v>26950</v>
      </c>
      <c r="M10" s="192" t="s">
        <v>291</v>
      </c>
      <c r="N10" s="24">
        <v>351358</v>
      </c>
      <c r="O10" s="192" t="s">
        <v>291</v>
      </c>
      <c r="P10" s="24">
        <v>1243400</v>
      </c>
      <c r="Q10" s="192" t="s">
        <v>291</v>
      </c>
      <c r="R10" s="74">
        <f t="shared" si="1"/>
        <v>5229169.76</v>
      </c>
      <c r="S10" s="74">
        <f t="shared" si="0"/>
        <v>-91868</v>
      </c>
      <c r="T10" s="1"/>
    </row>
    <row r="11" spans="1:20" ht="21">
      <c r="A11" s="27" t="s">
        <v>71</v>
      </c>
      <c r="B11" s="24">
        <v>3827340.95</v>
      </c>
      <c r="C11" s="24">
        <v>3235022.76</v>
      </c>
      <c r="D11" s="192" t="s">
        <v>291</v>
      </c>
      <c r="E11" s="24">
        <v>3235022.76</v>
      </c>
      <c r="F11" s="192" t="s">
        <v>291</v>
      </c>
      <c r="G11" s="24">
        <v>3235022.76</v>
      </c>
      <c r="H11" s="24">
        <v>1323663</v>
      </c>
      <c r="I11" s="24">
        <v>115035</v>
      </c>
      <c r="J11" s="24">
        <v>9240</v>
      </c>
      <c r="K11" s="24">
        <v>1335599.76</v>
      </c>
      <c r="L11" s="24">
        <v>165800</v>
      </c>
      <c r="M11" s="24">
        <v>400720</v>
      </c>
      <c r="N11" s="192" t="s">
        <v>291</v>
      </c>
      <c r="O11" s="192" t="s">
        <v>291</v>
      </c>
      <c r="P11" s="192" t="s">
        <v>291</v>
      </c>
      <c r="Q11" s="192" t="s">
        <v>291</v>
      </c>
      <c r="R11" s="74">
        <f t="shared" si="1"/>
        <v>3350057.76</v>
      </c>
      <c r="S11" s="74">
        <f t="shared" si="0"/>
        <v>-115035</v>
      </c>
      <c r="T11" s="1"/>
    </row>
    <row r="12" spans="1:20" ht="21">
      <c r="A12" s="27" t="s">
        <v>72</v>
      </c>
      <c r="B12" s="24">
        <v>874853</v>
      </c>
      <c r="C12" s="24">
        <v>814632.2</v>
      </c>
      <c r="D12" s="192" t="s">
        <v>291</v>
      </c>
      <c r="E12" s="24">
        <v>814632.2</v>
      </c>
      <c r="F12" s="192" t="s">
        <v>291</v>
      </c>
      <c r="G12" s="24">
        <v>814632.2</v>
      </c>
      <c r="H12" s="24">
        <v>814632.2</v>
      </c>
      <c r="I12" s="24">
        <v>814632.2</v>
      </c>
      <c r="J12" s="220" t="s">
        <v>291</v>
      </c>
      <c r="K12" s="220" t="s">
        <v>291</v>
      </c>
      <c r="L12" s="192" t="s">
        <v>291</v>
      </c>
      <c r="M12" s="192" t="s">
        <v>291</v>
      </c>
      <c r="N12" s="192" t="s">
        <v>291</v>
      </c>
      <c r="O12" s="192" t="s">
        <v>291</v>
      </c>
      <c r="P12" s="192" t="s">
        <v>291</v>
      </c>
      <c r="Q12" s="192" t="s">
        <v>291</v>
      </c>
      <c r="R12" s="74">
        <f t="shared" si="1"/>
        <v>1629264.4</v>
      </c>
      <c r="S12" s="74">
        <f t="shared" si="0"/>
        <v>-814632.2</v>
      </c>
      <c r="T12" s="1"/>
    </row>
    <row r="13" spans="1:20" ht="21">
      <c r="A13" s="27" t="s">
        <v>83</v>
      </c>
      <c r="B13" s="24">
        <v>814260</v>
      </c>
      <c r="C13" s="24">
        <v>814260</v>
      </c>
      <c r="D13" s="24">
        <v>30700</v>
      </c>
      <c r="E13" s="24">
        <v>844960</v>
      </c>
      <c r="F13" s="192" t="s">
        <v>291</v>
      </c>
      <c r="G13" s="24">
        <v>844960</v>
      </c>
      <c r="H13" s="24">
        <v>564260</v>
      </c>
      <c r="I13" s="192" t="s">
        <v>291</v>
      </c>
      <c r="J13" s="220" t="s">
        <v>291</v>
      </c>
      <c r="K13" s="87">
        <v>230700</v>
      </c>
      <c r="L13" s="192" t="s">
        <v>291</v>
      </c>
      <c r="M13" s="24">
        <v>50000</v>
      </c>
      <c r="N13" s="192" t="s">
        <v>291</v>
      </c>
      <c r="O13" s="192" t="s">
        <v>291</v>
      </c>
      <c r="P13" s="192" t="s">
        <v>291</v>
      </c>
      <c r="Q13" s="192" t="s">
        <v>291</v>
      </c>
      <c r="R13" s="74">
        <f t="shared" si="1"/>
        <v>844960</v>
      </c>
      <c r="S13" s="74">
        <f t="shared" si="0"/>
        <v>-30700</v>
      </c>
      <c r="T13" s="1"/>
    </row>
    <row r="14" spans="1:20" ht="21">
      <c r="A14" s="27" t="s">
        <v>84</v>
      </c>
      <c r="B14" s="24">
        <v>3018900</v>
      </c>
      <c r="C14" s="24">
        <v>3018900</v>
      </c>
      <c r="D14" s="192" t="s">
        <v>291</v>
      </c>
      <c r="E14" s="24">
        <v>3018900</v>
      </c>
      <c r="F14" s="24">
        <v>1679000</v>
      </c>
      <c r="G14" s="24">
        <v>4697900</v>
      </c>
      <c r="H14" s="24" t="s">
        <v>291</v>
      </c>
      <c r="I14" s="192" t="s">
        <v>291</v>
      </c>
      <c r="J14" s="220" t="s">
        <v>291</v>
      </c>
      <c r="K14" s="87">
        <v>18000</v>
      </c>
      <c r="L14" s="192" t="s">
        <v>291</v>
      </c>
      <c r="M14" s="192" t="s">
        <v>291</v>
      </c>
      <c r="N14" s="192" t="s">
        <v>291</v>
      </c>
      <c r="O14" s="24">
        <v>4679900</v>
      </c>
      <c r="P14" s="192" t="s">
        <v>291</v>
      </c>
      <c r="Q14" s="192" t="s">
        <v>291</v>
      </c>
      <c r="R14" s="74">
        <f t="shared" si="1"/>
        <v>4697900</v>
      </c>
      <c r="S14" s="74">
        <f t="shared" si="0"/>
        <v>-1679000</v>
      </c>
      <c r="T14" s="1"/>
    </row>
    <row r="15" spans="1:20" ht="21">
      <c r="A15" s="27" t="s">
        <v>74</v>
      </c>
      <c r="B15" s="24">
        <v>3177100</v>
      </c>
      <c r="C15" s="24">
        <v>2756321.38</v>
      </c>
      <c r="D15" s="192" t="s">
        <v>291</v>
      </c>
      <c r="E15" s="24">
        <v>2756321.38</v>
      </c>
      <c r="F15" s="192" t="s">
        <v>291</v>
      </c>
      <c r="G15" s="24">
        <v>2756321.38</v>
      </c>
      <c r="H15" s="24">
        <v>30000</v>
      </c>
      <c r="I15" s="192" t="s">
        <v>291</v>
      </c>
      <c r="J15" s="220" t="s">
        <v>291</v>
      </c>
      <c r="K15" s="87">
        <v>2469900</v>
      </c>
      <c r="L15" s="24">
        <v>107500</v>
      </c>
      <c r="M15" s="192" t="s">
        <v>291</v>
      </c>
      <c r="N15" s="192" t="s">
        <v>291</v>
      </c>
      <c r="O15" s="24">
        <v>148921.38</v>
      </c>
      <c r="P15" s="192" t="s">
        <v>291</v>
      </c>
      <c r="Q15" s="192" t="s">
        <v>291</v>
      </c>
      <c r="R15" s="74">
        <f t="shared" si="1"/>
        <v>2756321.38</v>
      </c>
      <c r="S15" s="74">
        <f t="shared" si="0"/>
        <v>0</v>
      </c>
      <c r="T15" s="1"/>
    </row>
    <row r="16" spans="1:19" s="2" customFormat="1" ht="21.75" thickBot="1">
      <c r="A16" s="195" t="s">
        <v>85</v>
      </c>
      <c r="B16" s="67">
        <f>B6+B7+B8+B9+B10+B11+B12+B13+B14+B15</f>
        <v>48355000</v>
      </c>
      <c r="C16" s="67">
        <f>C6+C7+C8+C9+C10+C11+C12+C13+C14+C15</f>
        <v>45391982.330000006</v>
      </c>
      <c r="D16" s="67">
        <v>30700</v>
      </c>
      <c r="E16" s="67">
        <f>E6+E7+E8+E9+E10+E11+E12+E13+E14+E15</f>
        <v>45422682.330000006</v>
      </c>
      <c r="F16" s="67">
        <v>1679000</v>
      </c>
      <c r="G16" s="67">
        <f>G6+G7+G8+G9+G10+G11+G12+G13+G14+G15</f>
        <v>47101682.330000006</v>
      </c>
      <c r="H16" s="67">
        <f aca="true" t="shared" si="2" ref="H16:Q16">SUM(H6:H15)</f>
        <v>16260979.959999999</v>
      </c>
      <c r="I16" s="67">
        <f>I8+I9+I10+I11+I12</f>
        <v>4175956.2</v>
      </c>
      <c r="J16" s="93">
        <f t="shared" si="2"/>
        <v>205500</v>
      </c>
      <c r="K16" s="67">
        <f>K8+K10+K11+K13+K14+K15</f>
        <v>9846193.309999999</v>
      </c>
      <c r="L16" s="67">
        <f t="shared" si="2"/>
        <v>300250</v>
      </c>
      <c r="M16" s="67">
        <f t="shared" si="2"/>
        <v>1516560</v>
      </c>
      <c r="N16" s="67">
        <f t="shared" si="2"/>
        <v>351358</v>
      </c>
      <c r="O16" s="67">
        <f>O14+O15</f>
        <v>4828821.38</v>
      </c>
      <c r="P16" s="67">
        <f t="shared" si="2"/>
        <v>1243400</v>
      </c>
      <c r="Q16" s="67">
        <f t="shared" si="2"/>
        <v>12548619.68</v>
      </c>
      <c r="R16" s="72">
        <f>SUM(R6:R15)</f>
        <v>51277638.53</v>
      </c>
      <c r="S16" s="74">
        <f t="shared" si="0"/>
        <v>-5885656.1999999955</v>
      </c>
    </row>
    <row r="17" spans="1:19" s="2" customFormat="1" ht="21.75" thickTop="1">
      <c r="A17" s="68" t="s">
        <v>86</v>
      </c>
      <c r="B17" s="24"/>
      <c r="C17" s="24"/>
      <c r="D17" s="24"/>
      <c r="E17" s="24"/>
      <c r="F17" s="24"/>
      <c r="G17" s="24"/>
      <c r="H17" s="62"/>
      <c r="I17" s="62"/>
      <c r="J17" s="94"/>
      <c r="K17" s="62"/>
      <c r="L17" s="62"/>
      <c r="M17" s="62"/>
      <c r="N17" s="62"/>
      <c r="O17" s="62"/>
      <c r="P17" s="62"/>
      <c r="Q17" s="62"/>
      <c r="R17" s="72"/>
      <c r="S17" s="72"/>
    </row>
    <row r="18" spans="1:19" s="2" customFormat="1" ht="21">
      <c r="A18" s="69" t="s">
        <v>87</v>
      </c>
      <c r="B18" s="24">
        <v>238000</v>
      </c>
      <c r="C18" s="24">
        <v>214814.25</v>
      </c>
      <c r="D18" s="192" t="s">
        <v>291</v>
      </c>
      <c r="E18" s="24">
        <v>214814.25</v>
      </c>
      <c r="F18" s="192" t="s">
        <v>291</v>
      </c>
      <c r="G18" s="24">
        <v>214814.25</v>
      </c>
      <c r="H18" s="192" t="s">
        <v>291</v>
      </c>
      <c r="I18" s="192" t="s">
        <v>291</v>
      </c>
      <c r="J18" s="192" t="s">
        <v>291</v>
      </c>
      <c r="K18" s="192" t="s">
        <v>291</v>
      </c>
      <c r="L18" s="192" t="s">
        <v>291</v>
      </c>
      <c r="M18" s="192" t="s">
        <v>291</v>
      </c>
      <c r="N18" s="192" t="s">
        <v>291</v>
      </c>
      <c r="O18" s="192" t="s">
        <v>291</v>
      </c>
      <c r="P18" s="192" t="s">
        <v>291</v>
      </c>
      <c r="Q18" s="192" t="s">
        <v>291</v>
      </c>
      <c r="R18" s="72"/>
      <c r="S18" s="72"/>
    </row>
    <row r="19" spans="1:19" s="2" customFormat="1" ht="21">
      <c r="A19" s="69" t="s">
        <v>88</v>
      </c>
      <c r="B19" s="24">
        <v>190000</v>
      </c>
      <c r="C19" s="24">
        <v>227160</v>
      </c>
      <c r="D19" s="192" t="s">
        <v>291</v>
      </c>
      <c r="E19" s="24">
        <v>227160</v>
      </c>
      <c r="F19" s="192" t="s">
        <v>291</v>
      </c>
      <c r="G19" s="24">
        <v>227160</v>
      </c>
      <c r="H19" s="192" t="s">
        <v>291</v>
      </c>
      <c r="I19" s="192" t="s">
        <v>291</v>
      </c>
      <c r="J19" s="192" t="s">
        <v>291</v>
      </c>
      <c r="K19" s="192" t="s">
        <v>291</v>
      </c>
      <c r="L19" s="192" t="s">
        <v>291</v>
      </c>
      <c r="M19" s="192" t="s">
        <v>291</v>
      </c>
      <c r="N19" s="192" t="s">
        <v>291</v>
      </c>
      <c r="O19" s="192" t="s">
        <v>291</v>
      </c>
      <c r="P19" s="192" t="s">
        <v>291</v>
      </c>
      <c r="Q19" s="192" t="s">
        <v>291</v>
      </c>
      <c r="R19" s="72"/>
      <c r="S19" s="72"/>
    </row>
    <row r="20" spans="1:19" s="2" customFormat="1" ht="21">
      <c r="A20" s="69" t="s">
        <v>89</v>
      </c>
      <c r="B20" s="24">
        <v>85000</v>
      </c>
      <c r="C20" s="24">
        <v>121279.84</v>
      </c>
      <c r="D20" s="192" t="s">
        <v>291</v>
      </c>
      <c r="E20" s="24">
        <v>121279.84</v>
      </c>
      <c r="F20" s="192" t="s">
        <v>291</v>
      </c>
      <c r="G20" s="24">
        <v>121279.84</v>
      </c>
      <c r="H20" s="192" t="s">
        <v>291</v>
      </c>
      <c r="I20" s="192" t="s">
        <v>291</v>
      </c>
      <c r="J20" s="192" t="s">
        <v>291</v>
      </c>
      <c r="K20" s="192" t="s">
        <v>291</v>
      </c>
      <c r="L20" s="192" t="s">
        <v>291</v>
      </c>
      <c r="M20" s="192" t="s">
        <v>291</v>
      </c>
      <c r="N20" s="192" t="s">
        <v>291</v>
      </c>
      <c r="O20" s="192" t="s">
        <v>291</v>
      </c>
      <c r="P20" s="192" t="s">
        <v>291</v>
      </c>
      <c r="Q20" s="192" t="s">
        <v>291</v>
      </c>
      <c r="R20" s="72"/>
      <c r="S20" s="72"/>
    </row>
    <row r="21" spans="1:19" s="2" customFormat="1" ht="21">
      <c r="A21" s="69" t="s">
        <v>101</v>
      </c>
      <c r="B21" s="24">
        <v>650000</v>
      </c>
      <c r="C21" s="24">
        <v>628755</v>
      </c>
      <c r="D21" s="192" t="s">
        <v>291</v>
      </c>
      <c r="E21" s="24">
        <v>628755</v>
      </c>
      <c r="F21" s="192" t="s">
        <v>291</v>
      </c>
      <c r="G21" s="24">
        <v>628755</v>
      </c>
      <c r="H21" s="192" t="s">
        <v>291</v>
      </c>
      <c r="I21" s="192" t="s">
        <v>291</v>
      </c>
      <c r="J21" s="192" t="s">
        <v>291</v>
      </c>
      <c r="K21" s="192" t="s">
        <v>291</v>
      </c>
      <c r="L21" s="192" t="s">
        <v>291</v>
      </c>
      <c r="M21" s="192" t="s">
        <v>291</v>
      </c>
      <c r="N21" s="192" t="s">
        <v>291</v>
      </c>
      <c r="O21" s="192" t="s">
        <v>291</v>
      </c>
      <c r="P21" s="192" t="s">
        <v>291</v>
      </c>
      <c r="Q21" s="192" t="s">
        <v>291</v>
      </c>
      <c r="R21" s="72"/>
      <c r="S21" s="72"/>
    </row>
    <row r="22" spans="1:19" s="2" customFormat="1" ht="21">
      <c r="A22" s="69" t="s">
        <v>90</v>
      </c>
      <c r="B22" s="24">
        <v>11000</v>
      </c>
      <c r="C22" s="24">
        <v>46800</v>
      </c>
      <c r="D22" s="192" t="s">
        <v>291</v>
      </c>
      <c r="E22" s="24">
        <v>46800</v>
      </c>
      <c r="F22" s="192" t="s">
        <v>291</v>
      </c>
      <c r="G22" s="24">
        <v>46800</v>
      </c>
      <c r="H22" s="192" t="s">
        <v>291</v>
      </c>
      <c r="I22" s="192" t="s">
        <v>291</v>
      </c>
      <c r="J22" s="192" t="s">
        <v>291</v>
      </c>
      <c r="K22" s="192" t="s">
        <v>291</v>
      </c>
      <c r="L22" s="192" t="s">
        <v>291</v>
      </c>
      <c r="M22" s="192" t="s">
        <v>291</v>
      </c>
      <c r="N22" s="192" t="s">
        <v>291</v>
      </c>
      <c r="O22" s="192" t="s">
        <v>291</v>
      </c>
      <c r="P22" s="192" t="s">
        <v>291</v>
      </c>
      <c r="Q22" s="192" t="s">
        <v>291</v>
      </c>
      <c r="R22" s="72"/>
      <c r="S22" s="72"/>
    </row>
    <row r="23" spans="1:19" s="2" customFormat="1" ht="21">
      <c r="A23" s="69" t="s">
        <v>91</v>
      </c>
      <c r="B23" s="24">
        <v>19558000</v>
      </c>
      <c r="C23" s="24">
        <v>22725448.49</v>
      </c>
      <c r="D23" s="192" t="s">
        <v>291</v>
      </c>
      <c r="E23" s="24">
        <v>22725448.49</v>
      </c>
      <c r="F23" s="192" t="s">
        <v>291</v>
      </c>
      <c r="G23" s="24">
        <v>22725448.49</v>
      </c>
      <c r="H23" s="192" t="s">
        <v>291</v>
      </c>
      <c r="I23" s="192" t="s">
        <v>291</v>
      </c>
      <c r="J23" s="192" t="s">
        <v>291</v>
      </c>
      <c r="K23" s="192" t="s">
        <v>291</v>
      </c>
      <c r="L23" s="192" t="s">
        <v>291</v>
      </c>
      <c r="M23" s="192" t="s">
        <v>291</v>
      </c>
      <c r="N23" s="192" t="s">
        <v>291</v>
      </c>
      <c r="O23" s="192" t="s">
        <v>291</v>
      </c>
      <c r="P23" s="192" t="s">
        <v>291</v>
      </c>
      <c r="Q23" s="192" t="s">
        <v>291</v>
      </c>
      <c r="R23" s="72"/>
      <c r="S23" s="72"/>
    </row>
    <row r="24" spans="1:19" s="2" customFormat="1" ht="21">
      <c r="A24" s="69" t="s">
        <v>92</v>
      </c>
      <c r="B24" s="24">
        <v>27623000</v>
      </c>
      <c r="C24" s="24">
        <v>30477823</v>
      </c>
      <c r="D24" s="192" t="s">
        <v>291</v>
      </c>
      <c r="E24" s="24">
        <v>30477823</v>
      </c>
      <c r="F24" s="192" t="s">
        <v>291</v>
      </c>
      <c r="G24" s="24">
        <v>30477823</v>
      </c>
      <c r="H24" s="192" t="s">
        <v>291</v>
      </c>
      <c r="I24" s="192" t="s">
        <v>291</v>
      </c>
      <c r="J24" s="192" t="s">
        <v>291</v>
      </c>
      <c r="K24" s="192" t="s">
        <v>291</v>
      </c>
      <c r="L24" s="192" t="s">
        <v>291</v>
      </c>
      <c r="M24" s="192" t="s">
        <v>291</v>
      </c>
      <c r="N24" s="192" t="s">
        <v>291</v>
      </c>
      <c r="O24" s="192" t="s">
        <v>291</v>
      </c>
      <c r="P24" s="192" t="s">
        <v>291</v>
      </c>
      <c r="Q24" s="192" t="s">
        <v>291</v>
      </c>
      <c r="R24" s="72"/>
      <c r="S24" s="72"/>
    </row>
    <row r="25" spans="1:19" s="2" customFormat="1" ht="21">
      <c r="A25" s="69" t="s">
        <v>443</v>
      </c>
      <c r="B25" s="192" t="s">
        <v>291</v>
      </c>
      <c r="C25" s="192" t="s">
        <v>291</v>
      </c>
      <c r="D25" s="24">
        <v>30700</v>
      </c>
      <c r="E25" s="24">
        <v>30700</v>
      </c>
      <c r="F25" s="192" t="s">
        <v>291</v>
      </c>
      <c r="G25" s="24">
        <v>30700</v>
      </c>
      <c r="H25" s="222" t="s">
        <v>291</v>
      </c>
      <c r="I25" s="222" t="s">
        <v>291</v>
      </c>
      <c r="J25" s="222" t="s">
        <v>291</v>
      </c>
      <c r="K25" s="222" t="s">
        <v>291</v>
      </c>
      <c r="L25" s="222" t="s">
        <v>291</v>
      </c>
      <c r="M25" s="222" t="s">
        <v>291</v>
      </c>
      <c r="N25" s="222" t="s">
        <v>291</v>
      </c>
      <c r="O25" s="222" t="s">
        <v>291</v>
      </c>
      <c r="P25" s="222" t="s">
        <v>291</v>
      </c>
      <c r="Q25" s="222" t="s">
        <v>291</v>
      </c>
      <c r="R25" s="72"/>
      <c r="S25" s="72"/>
    </row>
    <row r="26" spans="1:19" s="2" customFormat="1" ht="21.75" thickBot="1">
      <c r="A26" s="196" t="s">
        <v>93</v>
      </c>
      <c r="B26" s="70">
        <f>SUM(B17:B24)</f>
        <v>48355000</v>
      </c>
      <c r="C26" s="70">
        <f>SUM(C17:C25)</f>
        <v>54442080.58</v>
      </c>
      <c r="D26" s="70">
        <v>30700</v>
      </c>
      <c r="E26" s="70">
        <f>E18+E19+E20+E21+E22+E23+E24+E25</f>
        <v>54472780.58</v>
      </c>
      <c r="F26" s="70" t="s">
        <v>291</v>
      </c>
      <c r="G26" s="70">
        <f>G18+G19+G20+G21+G22+G23+G24+G25</f>
        <v>54472780.58</v>
      </c>
      <c r="H26" s="70" t="s">
        <v>291</v>
      </c>
      <c r="I26" s="70" t="s">
        <v>291</v>
      </c>
      <c r="J26" s="70" t="s">
        <v>291</v>
      </c>
      <c r="K26" s="70" t="s">
        <v>291</v>
      </c>
      <c r="L26" s="70" t="s">
        <v>291</v>
      </c>
      <c r="M26" s="70" t="s">
        <v>291</v>
      </c>
      <c r="N26" s="70" t="s">
        <v>291</v>
      </c>
      <c r="O26" s="70" t="s">
        <v>291</v>
      </c>
      <c r="P26" s="70" t="s">
        <v>291</v>
      </c>
      <c r="Q26" s="70" t="s">
        <v>291</v>
      </c>
      <c r="R26" s="72"/>
      <c r="S26" s="72"/>
    </row>
    <row r="27" spans="1:20" ht="22.5" thickBot="1" thickTop="1">
      <c r="A27" s="2" t="s">
        <v>466</v>
      </c>
      <c r="C27" s="219"/>
      <c r="D27" s="136"/>
      <c r="E27" s="71">
        <f>E26-E16</f>
        <v>9050098.249999993</v>
      </c>
      <c r="F27" s="136"/>
      <c r="G27" s="136"/>
      <c r="H27" s="4"/>
      <c r="I27" s="4"/>
      <c r="R27" s="74"/>
      <c r="T27" s="1"/>
    </row>
    <row r="28" spans="8:20" ht="21" thickTop="1">
      <c r="H28" s="4"/>
      <c r="I28" s="4"/>
      <c r="R28" s="74"/>
      <c r="T28" s="1"/>
    </row>
    <row r="29" spans="8:20" ht="21">
      <c r="H29" s="4"/>
      <c r="I29" s="4"/>
      <c r="R29" s="74"/>
      <c r="T29" s="1"/>
    </row>
    <row r="30" spans="1:19" s="78" customFormat="1" ht="26.25">
      <c r="A30" s="268" t="s">
        <v>222</v>
      </c>
      <c r="B30" s="268"/>
      <c r="C30" s="234"/>
      <c r="D30" s="234"/>
      <c r="E30" s="234"/>
      <c r="F30" s="268" t="s">
        <v>223</v>
      </c>
      <c r="G30" s="268"/>
      <c r="H30" s="268"/>
      <c r="I30" s="268"/>
      <c r="J30" s="268"/>
      <c r="K30" s="268"/>
      <c r="L30" s="234"/>
      <c r="M30" s="234"/>
      <c r="N30" s="268" t="s">
        <v>225</v>
      </c>
      <c r="O30" s="268"/>
      <c r="P30" s="268"/>
      <c r="Q30" s="235"/>
      <c r="R30" s="79"/>
      <c r="S30" s="79"/>
    </row>
    <row r="31" spans="1:19" s="78" customFormat="1" ht="26.25">
      <c r="A31" s="268" t="s">
        <v>97</v>
      </c>
      <c r="B31" s="268"/>
      <c r="C31" s="234"/>
      <c r="D31" s="234"/>
      <c r="E31" s="234"/>
      <c r="F31" s="268" t="s">
        <v>224</v>
      </c>
      <c r="G31" s="268"/>
      <c r="H31" s="268"/>
      <c r="I31" s="268"/>
      <c r="J31" s="268"/>
      <c r="K31" s="268"/>
      <c r="L31" s="234"/>
      <c r="M31" s="234"/>
      <c r="N31" s="268" t="s">
        <v>226</v>
      </c>
      <c r="O31" s="268"/>
      <c r="P31" s="268"/>
      <c r="Q31" s="235"/>
      <c r="R31" s="79"/>
      <c r="S31" s="79"/>
    </row>
    <row r="32" spans="1:20" s="78" customFormat="1" ht="21">
      <c r="A32" s="269"/>
      <c r="B32" s="269"/>
      <c r="J32" s="269"/>
      <c r="K32" s="269"/>
      <c r="P32" s="269"/>
      <c r="Q32" s="269"/>
      <c r="R32" s="197"/>
      <c r="S32" s="79"/>
      <c r="T32" s="79"/>
    </row>
    <row r="33" spans="1:20" s="78" customFormat="1" ht="21">
      <c r="A33" s="269"/>
      <c r="B33" s="269"/>
      <c r="M33" s="269"/>
      <c r="N33" s="269"/>
      <c r="O33" s="197"/>
      <c r="P33" s="197"/>
      <c r="S33" s="79"/>
      <c r="T33" s="79"/>
    </row>
    <row r="34" spans="19:20" s="78" customFormat="1" ht="21">
      <c r="S34" s="79"/>
      <c r="T34" s="79"/>
    </row>
    <row r="35" spans="19:20" s="78" customFormat="1" ht="21">
      <c r="S35" s="79"/>
      <c r="T35" s="79"/>
    </row>
    <row r="36" spans="19:20" s="78" customFormat="1" ht="21">
      <c r="S36" s="79"/>
      <c r="T36" s="79"/>
    </row>
  </sheetData>
  <sheetProtection/>
  <mergeCells count="18">
    <mergeCell ref="A30:B30"/>
    <mergeCell ref="H30:I30"/>
    <mergeCell ref="J30:K30"/>
    <mergeCell ref="N30:P30"/>
    <mergeCell ref="A1:Q1"/>
    <mergeCell ref="A2:Q2"/>
    <mergeCell ref="A3:Q3"/>
    <mergeCell ref="F30:G30"/>
    <mergeCell ref="A33:B33"/>
    <mergeCell ref="M33:N33"/>
    <mergeCell ref="A31:B31"/>
    <mergeCell ref="H31:I31"/>
    <mergeCell ref="J31:K31"/>
    <mergeCell ref="N31:P31"/>
    <mergeCell ref="A32:B32"/>
    <mergeCell ref="J32:K32"/>
    <mergeCell ref="P32:Q32"/>
    <mergeCell ref="F31:G31"/>
  </mergeCells>
  <printOptions/>
  <pageMargins left="0.28" right="0.28" top="0.75" bottom="0.75" header="0.3" footer="0.3"/>
  <pageSetup fitToHeight="1" fitToWidth="1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75" zoomScaleNormal="75" zoomScalePageLayoutView="0" workbookViewId="0" topLeftCell="A28">
      <selection activeCell="A31" sqref="A31:Q33"/>
    </sheetView>
  </sheetViews>
  <sheetFormatPr defaultColWidth="9.00390625" defaultRowHeight="15"/>
  <cols>
    <col min="1" max="1" width="29.421875" style="1" customWidth="1"/>
    <col min="2" max="3" width="14.28125" style="1" bestFit="1" customWidth="1"/>
    <col min="4" max="4" width="13.7109375" style="1" customWidth="1"/>
    <col min="5" max="5" width="14.28125" style="1" bestFit="1" customWidth="1"/>
    <col min="6" max="7" width="14.28125" style="1" customWidth="1"/>
    <col min="8" max="8" width="14.28125" style="1" bestFit="1" customWidth="1"/>
    <col min="9" max="9" width="13.7109375" style="1" customWidth="1"/>
    <col min="10" max="10" width="13.7109375" style="4" customWidth="1"/>
    <col min="11" max="11" width="13.00390625" style="4" bestFit="1" customWidth="1"/>
    <col min="12" max="12" width="12.57421875" style="4" customWidth="1"/>
    <col min="13" max="13" width="13.00390625" style="4" bestFit="1" customWidth="1"/>
    <col min="14" max="14" width="12.57421875" style="4" customWidth="1"/>
    <col min="15" max="15" width="13.57421875" style="4" customWidth="1"/>
    <col min="16" max="16" width="14.28125" style="4" customWidth="1"/>
    <col min="17" max="17" width="14.421875" style="4" customWidth="1"/>
    <col min="18" max="18" width="13.7109375" style="4" hidden="1" customWidth="1"/>
    <col min="19" max="19" width="19.57421875" style="74" hidden="1" customWidth="1"/>
    <col min="20" max="20" width="13.57421875" style="74" customWidth="1"/>
    <col min="21" max="16384" width="9.00390625" style="1" customWidth="1"/>
  </cols>
  <sheetData>
    <row r="1" spans="1:20" s="2" customFormat="1" ht="21">
      <c r="A1" s="242" t="s">
        <v>103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72"/>
      <c r="T1" s="72"/>
    </row>
    <row r="2" spans="1:20" s="2" customFormat="1" ht="21">
      <c r="A2" s="242" t="s">
        <v>446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72"/>
      <c r="T2" s="72"/>
    </row>
    <row r="3" spans="1:20" s="2" customFormat="1" ht="21">
      <c r="A3" s="262" t="s">
        <v>335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72"/>
      <c r="T3" s="72"/>
    </row>
    <row r="4" spans="1:19" s="64" customFormat="1" ht="63">
      <c r="A4" s="66" t="s">
        <v>82</v>
      </c>
      <c r="B4" s="66" t="s">
        <v>63</v>
      </c>
      <c r="C4" s="139" t="s">
        <v>100</v>
      </c>
      <c r="D4" s="139" t="s">
        <v>444</v>
      </c>
      <c r="E4" s="66" t="s">
        <v>46</v>
      </c>
      <c r="F4" s="66" t="s">
        <v>464</v>
      </c>
      <c r="G4" s="66" t="s">
        <v>46</v>
      </c>
      <c r="H4" s="60" t="s">
        <v>75</v>
      </c>
      <c r="I4" s="60" t="s">
        <v>336</v>
      </c>
      <c r="J4" s="60" t="s">
        <v>76</v>
      </c>
      <c r="K4" s="60" t="s">
        <v>77</v>
      </c>
      <c r="L4" s="60" t="s">
        <v>78</v>
      </c>
      <c r="M4" s="60" t="s">
        <v>79</v>
      </c>
      <c r="N4" s="60" t="s">
        <v>221</v>
      </c>
      <c r="O4" s="60" t="s">
        <v>442</v>
      </c>
      <c r="P4" s="60" t="s">
        <v>94</v>
      </c>
      <c r="Q4" s="60" t="s">
        <v>64</v>
      </c>
      <c r="R4" s="73"/>
      <c r="S4" s="73"/>
    </row>
    <row r="5" spans="1:20" ht="21">
      <c r="A5" s="65" t="s">
        <v>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74"/>
      <c r="T5" s="1"/>
    </row>
    <row r="6" spans="1:20" ht="21">
      <c r="A6" s="27" t="s">
        <v>64</v>
      </c>
      <c r="B6" s="24">
        <v>13388719.05</v>
      </c>
      <c r="C6" s="24">
        <v>12548619.68</v>
      </c>
      <c r="D6" s="192" t="s">
        <v>291</v>
      </c>
      <c r="E6" s="24">
        <v>12548619.68</v>
      </c>
      <c r="F6" s="192" t="s">
        <v>291</v>
      </c>
      <c r="G6" s="24">
        <v>12548619.68</v>
      </c>
      <c r="H6" s="192" t="s">
        <v>291</v>
      </c>
      <c r="I6" s="192" t="s">
        <v>291</v>
      </c>
      <c r="J6" s="192" t="s">
        <v>291</v>
      </c>
      <c r="K6" s="192" t="s">
        <v>291</v>
      </c>
      <c r="L6" s="192" t="s">
        <v>291</v>
      </c>
      <c r="M6" s="192" t="s">
        <v>291</v>
      </c>
      <c r="N6" s="192" t="s">
        <v>291</v>
      </c>
      <c r="O6" s="192" t="s">
        <v>291</v>
      </c>
      <c r="P6" s="192" t="s">
        <v>291</v>
      </c>
      <c r="Q6" s="24">
        <v>12548619.68</v>
      </c>
      <c r="R6" s="74">
        <f>SUM(H6:Q6)</f>
        <v>12548619.68</v>
      </c>
      <c r="S6" s="74">
        <f aca="true" t="shared" si="0" ref="S6:S16">C6-R6</f>
        <v>0</v>
      </c>
      <c r="T6" s="1"/>
    </row>
    <row r="7" spans="1:20" ht="21">
      <c r="A7" s="27" t="s">
        <v>67</v>
      </c>
      <c r="B7" s="24">
        <v>2569920</v>
      </c>
      <c r="C7" s="24">
        <v>2507162</v>
      </c>
      <c r="D7" s="192" t="s">
        <v>291</v>
      </c>
      <c r="E7" s="24">
        <v>2507162</v>
      </c>
      <c r="F7" s="192" t="s">
        <v>291</v>
      </c>
      <c r="G7" s="24">
        <v>2507162</v>
      </c>
      <c r="H7" s="24">
        <v>2507162</v>
      </c>
      <c r="I7" s="192" t="s">
        <v>291</v>
      </c>
      <c r="J7" s="192" t="s">
        <v>291</v>
      </c>
      <c r="K7" s="192" t="s">
        <v>291</v>
      </c>
      <c r="L7" s="192" t="s">
        <v>291</v>
      </c>
      <c r="M7" s="192" t="s">
        <v>291</v>
      </c>
      <c r="N7" s="192" t="s">
        <v>291</v>
      </c>
      <c r="O7" s="192" t="s">
        <v>291</v>
      </c>
      <c r="P7" s="192" t="s">
        <v>291</v>
      </c>
      <c r="Q7" s="192" t="s">
        <v>291</v>
      </c>
      <c r="R7" s="74">
        <f aca="true" t="shared" si="1" ref="R7:R15">SUM(H7:Q7)</f>
        <v>2507162</v>
      </c>
      <c r="S7" s="74">
        <f t="shared" si="0"/>
        <v>0</v>
      </c>
      <c r="T7" s="1"/>
    </row>
    <row r="8" spans="1:20" ht="21">
      <c r="A8" s="27" t="s">
        <v>66</v>
      </c>
      <c r="B8" s="24">
        <v>14709030</v>
      </c>
      <c r="C8" s="24">
        <v>14305534.55</v>
      </c>
      <c r="D8" s="192" t="s">
        <v>291</v>
      </c>
      <c r="E8" s="24">
        <v>14305534.55</v>
      </c>
      <c r="F8" s="192" t="s">
        <v>291</v>
      </c>
      <c r="G8" s="24">
        <v>14305534.55</v>
      </c>
      <c r="H8" s="24">
        <v>8581711</v>
      </c>
      <c r="I8" s="24">
        <v>3123271</v>
      </c>
      <c r="J8" s="192" t="s">
        <v>291</v>
      </c>
      <c r="K8" s="24">
        <v>4657983.55</v>
      </c>
      <c r="L8" s="192" t="s">
        <v>291</v>
      </c>
      <c r="M8" s="24">
        <v>1065840</v>
      </c>
      <c r="N8" s="192" t="s">
        <v>291</v>
      </c>
      <c r="O8" s="192" t="s">
        <v>291</v>
      </c>
      <c r="P8" s="192" t="s">
        <v>291</v>
      </c>
      <c r="Q8" s="192" t="s">
        <v>291</v>
      </c>
      <c r="R8" s="74">
        <f t="shared" si="1"/>
        <v>17428805.55</v>
      </c>
      <c r="S8" s="74">
        <f t="shared" si="0"/>
        <v>-3123271</v>
      </c>
      <c r="T8" s="1"/>
    </row>
    <row r="9" spans="1:20" ht="21">
      <c r="A9" s="27" t="s">
        <v>69</v>
      </c>
      <c r="B9" s="24">
        <v>431540</v>
      </c>
      <c r="C9" s="24">
        <v>254228</v>
      </c>
      <c r="D9" s="192" t="s">
        <v>291</v>
      </c>
      <c r="E9" s="24">
        <v>254228</v>
      </c>
      <c r="F9" s="192" t="s">
        <v>291</v>
      </c>
      <c r="G9" s="24">
        <v>254228</v>
      </c>
      <c r="H9" s="24">
        <v>254228</v>
      </c>
      <c r="I9" s="24">
        <v>31150</v>
      </c>
      <c r="J9" s="192" t="s">
        <v>291</v>
      </c>
      <c r="K9" s="192" t="s">
        <v>291</v>
      </c>
      <c r="L9" s="192" t="s">
        <v>291</v>
      </c>
      <c r="M9" s="192" t="s">
        <v>291</v>
      </c>
      <c r="N9" s="192" t="s">
        <v>291</v>
      </c>
      <c r="O9" s="192" t="s">
        <v>291</v>
      </c>
      <c r="P9" s="192" t="s">
        <v>291</v>
      </c>
      <c r="Q9" s="192" t="s">
        <v>291</v>
      </c>
      <c r="R9" s="74">
        <f t="shared" si="1"/>
        <v>285378</v>
      </c>
      <c r="S9" s="74">
        <f t="shared" si="0"/>
        <v>-31150</v>
      </c>
      <c r="T9" s="1"/>
    </row>
    <row r="10" spans="1:20" ht="21">
      <c r="A10" s="27" t="s">
        <v>70</v>
      </c>
      <c r="B10" s="24">
        <v>5543337</v>
      </c>
      <c r="C10" s="24">
        <v>5144726.76</v>
      </c>
      <c r="D10" s="192" t="s">
        <v>291</v>
      </c>
      <c r="E10" s="24">
        <v>5137301.76</v>
      </c>
      <c r="F10" s="192" t="s">
        <v>291</v>
      </c>
      <c r="G10" s="24">
        <v>5137301.76</v>
      </c>
      <c r="H10" s="24">
        <v>2185323.76</v>
      </c>
      <c r="I10" s="24">
        <v>91868</v>
      </c>
      <c r="J10" s="24">
        <v>196260</v>
      </c>
      <c r="K10" s="24">
        <v>1134010</v>
      </c>
      <c r="L10" s="24">
        <v>26950</v>
      </c>
      <c r="M10" s="192" t="s">
        <v>291</v>
      </c>
      <c r="N10" s="24">
        <v>351358</v>
      </c>
      <c r="O10" s="192" t="s">
        <v>291</v>
      </c>
      <c r="P10" s="24">
        <v>1243400</v>
      </c>
      <c r="Q10" s="192" t="s">
        <v>291</v>
      </c>
      <c r="R10" s="74">
        <f t="shared" si="1"/>
        <v>5229169.76</v>
      </c>
      <c r="S10" s="74">
        <f t="shared" si="0"/>
        <v>-84443</v>
      </c>
      <c r="T10" s="1"/>
    </row>
    <row r="11" spans="1:20" ht="21">
      <c r="A11" s="27" t="s">
        <v>71</v>
      </c>
      <c r="B11" s="24">
        <v>3827340.95</v>
      </c>
      <c r="C11" s="24">
        <v>3235022.76</v>
      </c>
      <c r="D11" s="192" t="s">
        <v>291</v>
      </c>
      <c r="E11" s="24">
        <v>3235022.76</v>
      </c>
      <c r="F11" s="192" t="s">
        <v>291</v>
      </c>
      <c r="G11" s="24">
        <v>3235022.76</v>
      </c>
      <c r="H11" s="24">
        <v>1323663</v>
      </c>
      <c r="I11" s="24">
        <v>115035</v>
      </c>
      <c r="J11" s="24">
        <v>9240</v>
      </c>
      <c r="K11" s="24">
        <v>1335599.76</v>
      </c>
      <c r="L11" s="24">
        <v>165800</v>
      </c>
      <c r="M11" s="24">
        <v>400720</v>
      </c>
      <c r="N11" s="192" t="s">
        <v>291</v>
      </c>
      <c r="O11" s="192" t="s">
        <v>291</v>
      </c>
      <c r="P11" s="192" t="s">
        <v>291</v>
      </c>
      <c r="Q11" s="192" t="s">
        <v>291</v>
      </c>
      <c r="R11" s="74">
        <f t="shared" si="1"/>
        <v>3350057.76</v>
      </c>
      <c r="S11" s="74">
        <f t="shared" si="0"/>
        <v>-115035</v>
      </c>
      <c r="T11" s="1"/>
    </row>
    <row r="12" spans="1:20" ht="21">
      <c r="A12" s="27" t="s">
        <v>72</v>
      </c>
      <c r="B12" s="24">
        <v>874853</v>
      </c>
      <c r="C12" s="24">
        <v>814632.2</v>
      </c>
      <c r="D12" s="192" t="s">
        <v>291</v>
      </c>
      <c r="E12" s="24">
        <v>814632.2</v>
      </c>
      <c r="F12" s="192" t="s">
        <v>291</v>
      </c>
      <c r="G12" s="24">
        <v>814632.2</v>
      </c>
      <c r="H12" s="24">
        <v>814632.2</v>
      </c>
      <c r="I12" s="24">
        <v>814632.2</v>
      </c>
      <c r="J12" s="220" t="s">
        <v>465</v>
      </c>
      <c r="K12" s="220" t="s">
        <v>291</v>
      </c>
      <c r="L12" s="192" t="s">
        <v>291</v>
      </c>
      <c r="M12" s="192" t="s">
        <v>291</v>
      </c>
      <c r="N12" s="192" t="s">
        <v>291</v>
      </c>
      <c r="O12" s="192" t="s">
        <v>291</v>
      </c>
      <c r="P12" s="192" t="s">
        <v>291</v>
      </c>
      <c r="Q12" s="192" t="s">
        <v>291</v>
      </c>
      <c r="R12" s="74">
        <f t="shared" si="1"/>
        <v>1629264.4</v>
      </c>
      <c r="S12" s="74">
        <f t="shared" si="0"/>
        <v>-814632.2</v>
      </c>
      <c r="T12" s="1"/>
    </row>
    <row r="13" spans="1:20" ht="21">
      <c r="A13" s="27" t="s">
        <v>83</v>
      </c>
      <c r="B13" s="24">
        <v>814260</v>
      </c>
      <c r="C13" s="24">
        <v>814260</v>
      </c>
      <c r="D13" s="24">
        <v>30700</v>
      </c>
      <c r="E13" s="24">
        <v>844960</v>
      </c>
      <c r="F13" s="192" t="s">
        <v>291</v>
      </c>
      <c r="G13" s="24">
        <v>844960</v>
      </c>
      <c r="H13" s="24">
        <v>564260</v>
      </c>
      <c r="I13" s="192" t="s">
        <v>291</v>
      </c>
      <c r="J13" s="220" t="s">
        <v>291</v>
      </c>
      <c r="K13" s="87">
        <v>230700</v>
      </c>
      <c r="L13" s="192" t="s">
        <v>291</v>
      </c>
      <c r="M13" s="24">
        <v>50000</v>
      </c>
      <c r="N13" s="192" t="s">
        <v>291</v>
      </c>
      <c r="O13" s="192" t="s">
        <v>291</v>
      </c>
      <c r="P13" s="192" t="s">
        <v>291</v>
      </c>
      <c r="Q13" s="192" t="s">
        <v>291</v>
      </c>
      <c r="R13" s="74">
        <f t="shared" si="1"/>
        <v>844960</v>
      </c>
      <c r="S13" s="74">
        <f t="shared" si="0"/>
        <v>-30700</v>
      </c>
      <c r="T13" s="1"/>
    </row>
    <row r="14" spans="1:20" ht="21">
      <c r="A14" s="27" t="s">
        <v>84</v>
      </c>
      <c r="B14" s="24">
        <v>3018900</v>
      </c>
      <c r="C14" s="24">
        <v>3018900</v>
      </c>
      <c r="D14" s="192" t="s">
        <v>291</v>
      </c>
      <c r="E14" s="24">
        <v>3018900</v>
      </c>
      <c r="F14" s="24">
        <v>1679000</v>
      </c>
      <c r="G14" s="24">
        <v>4697900</v>
      </c>
      <c r="H14" s="192" t="s">
        <v>291</v>
      </c>
      <c r="I14" s="192" t="s">
        <v>291</v>
      </c>
      <c r="J14" s="220" t="s">
        <v>291</v>
      </c>
      <c r="K14" s="87">
        <v>18000</v>
      </c>
      <c r="L14" s="192" t="s">
        <v>291</v>
      </c>
      <c r="M14" s="192" t="s">
        <v>291</v>
      </c>
      <c r="N14" s="192" t="s">
        <v>291</v>
      </c>
      <c r="O14" s="24">
        <v>4679900</v>
      </c>
      <c r="P14" s="192" t="s">
        <v>291</v>
      </c>
      <c r="Q14" s="192" t="s">
        <v>291</v>
      </c>
      <c r="R14" s="74">
        <f t="shared" si="1"/>
        <v>4697900</v>
      </c>
      <c r="S14" s="74">
        <f t="shared" si="0"/>
        <v>-1679000</v>
      </c>
      <c r="T14" s="1"/>
    </row>
    <row r="15" spans="1:20" ht="21">
      <c r="A15" s="27" t="s">
        <v>74</v>
      </c>
      <c r="B15" s="24">
        <v>3177100</v>
      </c>
      <c r="C15" s="24">
        <v>2756321.38</v>
      </c>
      <c r="D15" s="192" t="s">
        <v>291</v>
      </c>
      <c r="E15" s="24">
        <v>2756321.38</v>
      </c>
      <c r="F15" s="192" t="s">
        <v>291</v>
      </c>
      <c r="G15" s="24">
        <v>2756321.38</v>
      </c>
      <c r="H15" s="24">
        <v>30000</v>
      </c>
      <c r="I15" s="192" t="s">
        <v>291</v>
      </c>
      <c r="J15" s="220" t="s">
        <v>291</v>
      </c>
      <c r="K15" s="87">
        <v>2469900</v>
      </c>
      <c r="L15" s="24">
        <v>107500</v>
      </c>
      <c r="M15" s="192" t="s">
        <v>291</v>
      </c>
      <c r="N15" s="192" t="s">
        <v>291</v>
      </c>
      <c r="O15" s="24">
        <v>148921.38</v>
      </c>
      <c r="P15" s="192" t="s">
        <v>291</v>
      </c>
      <c r="Q15" s="192" t="s">
        <v>291</v>
      </c>
      <c r="R15" s="74">
        <f t="shared" si="1"/>
        <v>2756321.38</v>
      </c>
      <c r="S15" s="74">
        <f t="shared" si="0"/>
        <v>0</v>
      </c>
      <c r="T15" s="1"/>
    </row>
    <row r="16" spans="1:19" s="2" customFormat="1" ht="21.75" thickBot="1">
      <c r="A16" s="195" t="s">
        <v>85</v>
      </c>
      <c r="B16" s="67">
        <f>B6+B7+B8+B9+B10+B11+B12+B13+B14+B15</f>
        <v>48355000</v>
      </c>
      <c r="C16" s="67">
        <f>SUM(C6:C15)</f>
        <v>45399407.330000006</v>
      </c>
      <c r="D16" s="67">
        <v>30700</v>
      </c>
      <c r="E16" s="67">
        <f>E6+E7+E8+E9+E10+E11+E12+E13+E14+E15</f>
        <v>45422682.330000006</v>
      </c>
      <c r="F16" s="67">
        <v>1679000</v>
      </c>
      <c r="G16" s="67">
        <f>G6+G7+G8+G9+G10+G11+G12+G13+G14+G15</f>
        <v>47101682.330000006</v>
      </c>
      <c r="H16" s="67">
        <f aca="true" t="shared" si="2" ref="H16:Q16">SUM(H6:H15)</f>
        <v>16260979.959999999</v>
      </c>
      <c r="I16" s="67">
        <f>I8+I9+I10+I11+I12</f>
        <v>4175956.2</v>
      </c>
      <c r="J16" s="93">
        <f t="shared" si="2"/>
        <v>205500</v>
      </c>
      <c r="K16" s="67">
        <f>K8+K10+K11+K13+K14+K15</f>
        <v>9846193.309999999</v>
      </c>
      <c r="L16" s="67">
        <f t="shared" si="2"/>
        <v>300250</v>
      </c>
      <c r="M16" s="67">
        <f t="shared" si="2"/>
        <v>1516560</v>
      </c>
      <c r="N16" s="67">
        <f t="shared" si="2"/>
        <v>351358</v>
      </c>
      <c r="O16" s="67">
        <f>O14+O15</f>
        <v>4828821.38</v>
      </c>
      <c r="P16" s="67">
        <f t="shared" si="2"/>
        <v>1243400</v>
      </c>
      <c r="Q16" s="67">
        <f t="shared" si="2"/>
        <v>12548619.68</v>
      </c>
      <c r="R16" s="72">
        <f>SUM(R6:R15)</f>
        <v>51277638.53</v>
      </c>
      <c r="S16" s="74">
        <f t="shared" si="0"/>
        <v>-5878231.1999999955</v>
      </c>
    </row>
    <row r="17" spans="1:19" s="2" customFormat="1" ht="21" thickTop="1">
      <c r="A17" s="63"/>
      <c r="B17" s="62"/>
      <c r="C17" s="62"/>
      <c r="D17" s="62"/>
      <c r="E17" s="62"/>
      <c r="F17" s="62"/>
      <c r="G17" s="62"/>
      <c r="H17" s="62"/>
      <c r="I17" s="62"/>
      <c r="J17" s="94"/>
      <c r="K17" s="62"/>
      <c r="L17" s="62"/>
      <c r="M17" s="62"/>
      <c r="N17" s="62"/>
      <c r="O17" s="62"/>
      <c r="P17" s="62"/>
      <c r="Q17" s="62"/>
      <c r="R17" s="72"/>
      <c r="S17" s="72"/>
    </row>
    <row r="18" spans="1:19" s="2" customFormat="1" ht="21">
      <c r="A18" s="68" t="s">
        <v>86</v>
      </c>
      <c r="B18" s="24"/>
      <c r="C18" s="24"/>
      <c r="D18" s="24"/>
      <c r="E18" s="24"/>
      <c r="F18" s="24"/>
      <c r="G18" s="24"/>
      <c r="H18" s="62"/>
      <c r="I18" s="62"/>
      <c r="J18" s="94"/>
      <c r="K18" s="62"/>
      <c r="L18" s="62"/>
      <c r="M18" s="62"/>
      <c r="N18" s="62"/>
      <c r="O18" s="62"/>
      <c r="P18" s="62"/>
      <c r="Q18" s="62"/>
      <c r="R18" s="72"/>
      <c r="S18" s="72"/>
    </row>
    <row r="19" spans="1:19" s="2" customFormat="1" ht="21">
      <c r="A19" s="69" t="s">
        <v>87</v>
      </c>
      <c r="B19" s="24">
        <v>238000</v>
      </c>
      <c r="C19" s="24">
        <v>214814.25</v>
      </c>
      <c r="D19" s="192" t="s">
        <v>291</v>
      </c>
      <c r="E19" s="24">
        <v>214814.25</v>
      </c>
      <c r="F19" s="192" t="s">
        <v>291</v>
      </c>
      <c r="G19" s="24">
        <v>214814.25</v>
      </c>
      <c r="H19" s="222" t="s">
        <v>291</v>
      </c>
      <c r="I19" s="222" t="s">
        <v>291</v>
      </c>
      <c r="J19" s="222" t="s">
        <v>291</v>
      </c>
      <c r="K19" s="222" t="s">
        <v>291</v>
      </c>
      <c r="L19" s="222" t="s">
        <v>291</v>
      </c>
      <c r="M19" s="222" t="s">
        <v>291</v>
      </c>
      <c r="N19" s="222" t="s">
        <v>291</v>
      </c>
      <c r="O19" s="222" t="s">
        <v>291</v>
      </c>
      <c r="P19" s="222" t="s">
        <v>291</v>
      </c>
      <c r="Q19" s="222" t="s">
        <v>291</v>
      </c>
      <c r="R19" s="72"/>
      <c r="S19" s="72"/>
    </row>
    <row r="20" spans="1:19" s="2" customFormat="1" ht="21">
      <c r="A20" s="69" t="s">
        <v>88</v>
      </c>
      <c r="B20" s="24">
        <v>190000</v>
      </c>
      <c r="C20" s="24">
        <v>227160</v>
      </c>
      <c r="D20" s="192" t="s">
        <v>291</v>
      </c>
      <c r="E20" s="24">
        <v>227160</v>
      </c>
      <c r="F20" s="192" t="s">
        <v>291</v>
      </c>
      <c r="G20" s="24">
        <v>227160</v>
      </c>
      <c r="H20" s="222" t="s">
        <v>291</v>
      </c>
      <c r="I20" s="222" t="s">
        <v>291</v>
      </c>
      <c r="J20" s="222" t="s">
        <v>291</v>
      </c>
      <c r="K20" s="222" t="s">
        <v>291</v>
      </c>
      <c r="L20" s="222" t="s">
        <v>291</v>
      </c>
      <c r="M20" s="222" t="s">
        <v>291</v>
      </c>
      <c r="N20" s="222" t="s">
        <v>291</v>
      </c>
      <c r="O20" s="222" t="s">
        <v>291</v>
      </c>
      <c r="P20" s="222" t="s">
        <v>291</v>
      </c>
      <c r="Q20" s="222" t="s">
        <v>291</v>
      </c>
      <c r="R20" s="72"/>
      <c r="S20" s="72"/>
    </row>
    <row r="21" spans="1:19" s="2" customFormat="1" ht="21">
      <c r="A21" s="69" t="s">
        <v>89</v>
      </c>
      <c r="B21" s="24">
        <v>85000</v>
      </c>
      <c r="C21" s="24">
        <v>121279.84</v>
      </c>
      <c r="D21" s="192" t="s">
        <v>291</v>
      </c>
      <c r="E21" s="24">
        <v>121279.84</v>
      </c>
      <c r="F21" s="192" t="s">
        <v>291</v>
      </c>
      <c r="G21" s="24">
        <v>121279.84</v>
      </c>
      <c r="H21" s="222" t="s">
        <v>291</v>
      </c>
      <c r="I21" s="222" t="s">
        <v>291</v>
      </c>
      <c r="J21" s="222" t="s">
        <v>291</v>
      </c>
      <c r="K21" s="222" t="s">
        <v>291</v>
      </c>
      <c r="L21" s="222" t="s">
        <v>291</v>
      </c>
      <c r="M21" s="222" t="s">
        <v>291</v>
      </c>
      <c r="N21" s="222" t="s">
        <v>291</v>
      </c>
      <c r="O21" s="222" t="s">
        <v>291</v>
      </c>
      <c r="P21" s="222" t="s">
        <v>291</v>
      </c>
      <c r="Q21" s="222" t="s">
        <v>291</v>
      </c>
      <c r="R21" s="72"/>
      <c r="S21" s="72"/>
    </row>
    <row r="22" spans="1:19" s="2" customFormat="1" ht="21">
      <c r="A22" s="69" t="s">
        <v>101</v>
      </c>
      <c r="B22" s="24">
        <v>650000</v>
      </c>
      <c r="C22" s="24">
        <v>628755</v>
      </c>
      <c r="D22" s="192" t="s">
        <v>291</v>
      </c>
      <c r="E22" s="24">
        <v>628755</v>
      </c>
      <c r="F22" s="192" t="s">
        <v>291</v>
      </c>
      <c r="G22" s="24">
        <v>628755</v>
      </c>
      <c r="H22" s="222" t="s">
        <v>291</v>
      </c>
      <c r="I22" s="222" t="s">
        <v>291</v>
      </c>
      <c r="J22" s="222" t="s">
        <v>291</v>
      </c>
      <c r="K22" s="222" t="s">
        <v>291</v>
      </c>
      <c r="L22" s="222" t="s">
        <v>291</v>
      </c>
      <c r="M22" s="222" t="s">
        <v>291</v>
      </c>
      <c r="N22" s="222" t="s">
        <v>291</v>
      </c>
      <c r="O22" s="222" t="s">
        <v>291</v>
      </c>
      <c r="P22" s="222" t="s">
        <v>291</v>
      </c>
      <c r="Q22" s="222" t="s">
        <v>291</v>
      </c>
      <c r="R22" s="72"/>
      <c r="S22" s="72"/>
    </row>
    <row r="23" spans="1:19" s="2" customFormat="1" ht="21">
      <c r="A23" s="69" t="s">
        <v>90</v>
      </c>
      <c r="B23" s="24">
        <v>11000</v>
      </c>
      <c r="C23" s="24">
        <v>46800</v>
      </c>
      <c r="D23" s="192" t="s">
        <v>291</v>
      </c>
      <c r="E23" s="24">
        <v>46800</v>
      </c>
      <c r="F23" s="192" t="s">
        <v>291</v>
      </c>
      <c r="G23" s="24">
        <v>46800</v>
      </c>
      <c r="H23" s="222" t="s">
        <v>291</v>
      </c>
      <c r="I23" s="222" t="s">
        <v>291</v>
      </c>
      <c r="J23" s="222" t="s">
        <v>291</v>
      </c>
      <c r="K23" s="222" t="s">
        <v>291</v>
      </c>
      <c r="L23" s="222" t="s">
        <v>291</v>
      </c>
      <c r="M23" s="222" t="s">
        <v>291</v>
      </c>
      <c r="N23" s="222" t="s">
        <v>291</v>
      </c>
      <c r="O23" s="222" t="s">
        <v>291</v>
      </c>
      <c r="P23" s="222" t="s">
        <v>291</v>
      </c>
      <c r="Q23" s="222" t="s">
        <v>291</v>
      </c>
      <c r="R23" s="72"/>
      <c r="S23" s="72"/>
    </row>
    <row r="24" spans="1:19" s="2" customFormat="1" ht="21">
      <c r="A24" s="69" t="s">
        <v>91</v>
      </c>
      <c r="B24" s="24">
        <v>19558000</v>
      </c>
      <c r="C24" s="24">
        <v>22725448.49</v>
      </c>
      <c r="D24" s="192" t="s">
        <v>291</v>
      </c>
      <c r="E24" s="24">
        <v>22725448.49</v>
      </c>
      <c r="F24" s="192" t="s">
        <v>291</v>
      </c>
      <c r="G24" s="24">
        <v>22725448.49</v>
      </c>
      <c r="H24" s="222" t="s">
        <v>291</v>
      </c>
      <c r="I24" s="222" t="s">
        <v>291</v>
      </c>
      <c r="J24" s="222" t="s">
        <v>291</v>
      </c>
      <c r="K24" s="222" t="s">
        <v>291</v>
      </c>
      <c r="L24" s="222" t="s">
        <v>291</v>
      </c>
      <c r="M24" s="222" t="s">
        <v>291</v>
      </c>
      <c r="N24" s="222" t="s">
        <v>291</v>
      </c>
      <c r="O24" s="222" t="s">
        <v>291</v>
      </c>
      <c r="P24" s="222" t="s">
        <v>291</v>
      </c>
      <c r="Q24" s="222" t="s">
        <v>291</v>
      </c>
      <c r="R24" s="72"/>
      <c r="S24" s="72"/>
    </row>
    <row r="25" spans="1:19" s="2" customFormat="1" ht="21">
      <c r="A25" s="69" t="s">
        <v>92</v>
      </c>
      <c r="B25" s="24">
        <v>27623000</v>
      </c>
      <c r="C25" s="24">
        <v>30477823</v>
      </c>
      <c r="D25" s="192" t="s">
        <v>291</v>
      </c>
      <c r="E25" s="24">
        <v>30477823</v>
      </c>
      <c r="F25" s="192" t="s">
        <v>291</v>
      </c>
      <c r="G25" s="24">
        <v>30477823</v>
      </c>
      <c r="H25" s="222" t="s">
        <v>291</v>
      </c>
      <c r="I25" s="222" t="s">
        <v>291</v>
      </c>
      <c r="J25" s="222" t="s">
        <v>291</v>
      </c>
      <c r="K25" s="222" t="s">
        <v>291</v>
      </c>
      <c r="L25" s="222" t="s">
        <v>291</v>
      </c>
      <c r="M25" s="222" t="s">
        <v>291</v>
      </c>
      <c r="N25" s="222" t="s">
        <v>291</v>
      </c>
      <c r="O25" s="222" t="s">
        <v>291</v>
      </c>
      <c r="P25" s="222" t="s">
        <v>291</v>
      </c>
      <c r="Q25" s="222" t="s">
        <v>291</v>
      </c>
      <c r="R25" s="72"/>
      <c r="S25" s="72"/>
    </row>
    <row r="26" spans="1:19" s="2" customFormat="1" ht="21">
      <c r="A26" s="69" t="s">
        <v>443</v>
      </c>
      <c r="B26" s="192" t="s">
        <v>291</v>
      </c>
      <c r="C26" s="192" t="s">
        <v>291</v>
      </c>
      <c r="D26" s="24">
        <v>30700</v>
      </c>
      <c r="E26" s="24">
        <v>30700</v>
      </c>
      <c r="F26" s="192" t="s">
        <v>291</v>
      </c>
      <c r="G26" s="24">
        <v>30700</v>
      </c>
      <c r="H26" s="222" t="s">
        <v>291</v>
      </c>
      <c r="I26" s="222" t="s">
        <v>291</v>
      </c>
      <c r="J26" s="222" t="s">
        <v>291</v>
      </c>
      <c r="K26" s="222" t="s">
        <v>291</v>
      </c>
      <c r="L26" s="222" t="s">
        <v>291</v>
      </c>
      <c r="M26" s="222" t="s">
        <v>291</v>
      </c>
      <c r="N26" s="222" t="s">
        <v>291</v>
      </c>
      <c r="O26" s="222" t="s">
        <v>291</v>
      </c>
      <c r="P26" s="222" t="s">
        <v>291</v>
      </c>
      <c r="Q26" s="222" t="s">
        <v>291</v>
      </c>
      <c r="R26" s="72"/>
      <c r="S26" s="72"/>
    </row>
    <row r="27" spans="1:19" s="2" customFormat="1" ht="21.75" thickBot="1">
      <c r="A27" s="196" t="s">
        <v>93</v>
      </c>
      <c r="B27" s="70">
        <f>SUM(B18:B25)</f>
        <v>48355000</v>
      </c>
      <c r="C27" s="70">
        <f>SUM(C18:C26)</f>
        <v>54442080.58</v>
      </c>
      <c r="D27" s="70">
        <v>30700</v>
      </c>
      <c r="E27" s="70">
        <f>E19+E20+E21+E22+E23+E24+E25+E26</f>
        <v>54472780.58</v>
      </c>
      <c r="F27" s="70" t="s">
        <v>291</v>
      </c>
      <c r="G27" s="70">
        <f>G19+G20+G21+G22+G23+G24+G25+G26</f>
        <v>54472780.58</v>
      </c>
      <c r="H27" s="70" t="s">
        <v>291</v>
      </c>
      <c r="I27" s="70" t="s">
        <v>291</v>
      </c>
      <c r="J27" s="70" t="s">
        <v>291</v>
      </c>
      <c r="K27" s="70" t="s">
        <v>291</v>
      </c>
      <c r="L27" s="70" t="s">
        <v>291</v>
      </c>
      <c r="M27" s="70" t="s">
        <v>291</v>
      </c>
      <c r="N27" s="70" t="s">
        <v>291</v>
      </c>
      <c r="O27" s="70" t="s">
        <v>291</v>
      </c>
      <c r="P27" s="70" t="s">
        <v>291</v>
      </c>
      <c r="Q27" s="70" t="s">
        <v>291</v>
      </c>
      <c r="R27" s="72"/>
      <c r="S27" s="72"/>
    </row>
    <row r="28" spans="1:20" ht="22.5" thickBot="1" thickTop="1">
      <c r="A28" s="2" t="s">
        <v>466</v>
      </c>
      <c r="C28" s="219"/>
      <c r="D28" s="136"/>
      <c r="E28" s="71">
        <f>E27-E16</f>
        <v>9050098.249999993</v>
      </c>
      <c r="F28" s="136"/>
      <c r="G28" s="136"/>
      <c r="H28" s="4"/>
      <c r="I28" s="4"/>
      <c r="R28" s="74"/>
      <c r="T28" s="1"/>
    </row>
    <row r="29" spans="8:20" ht="21" thickTop="1">
      <c r="H29" s="4"/>
      <c r="I29" s="4"/>
      <c r="R29" s="74"/>
      <c r="T29" s="1"/>
    </row>
    <row r="30" spans="8:20" ht="21">
      <c r="H30" s="4"/>
      <c r="I30" s="4"/>
      <c r="R30" s="74"/>
      <c r="T30" s="1"/>
    </row>
    <row r="31" spans="1:19" s="78" customFormat="1" ht="26.25">
      <c r="A31" s="268" t="s">
        <v>222</v>
      </c>
      <c r="B31" s="268"/>
      <c r="C31" s="234"/>
      <c r="D31" s="234"/>
      <c r="E31" s="234"/>
      <c r="F31" s="234"/>
      <c r="G31" s="234"/>
      <c r="H31" s="268" t="s">
        <v>223</v>
      </c>
      <c r="I31" s="268"/>
      <c r="J31" s="268"/>
      <c r="K31" s="268"/>
      <c r="L31" s="234"/>
      <c r="M31" s="234"/>
      <c r="N31" s="268" t="s">
        <v>225</v>
      </c>
      <c r="O31" s="268"/>
      <c r="P31" s="268"/>
      <c r="Q31" s="235"/>
      <c r="R31" s="79"/>
      <c r="S31" s="79"/>
    </row>
    <row r="32" spans="1:19" s="78" customFormat="1" ht="26.25">
      <c r="A32" s="268" t="s">
        <v>97</v>
      </c>
      <c r="B32" s="268"/>
      <c r="C32" s="234"/>
      <c r="D32" s="234"/>
      <c r="E32" s="234"/>
      <c r="F32" s="234"/>
      <c r="G32" s="234"/>
      <c r="H32" s="268" t="s">
        <v>224</v>
      </c>
      <c r="I32" s="268"/>
      <c r="J32" s="268"/>
      <c r="K32" s="268"/>
      <c r="L32" s="234"/>
      <c r="M32" s="234"/>
      <c r="N32" s="268" t="s">
        <v>226</v>
      </c>
      <c r="O32" s="268"/>
      <c r="P32" s="268"/>
      <c r="Q32" s="235"/>
      <c r="R32" s="79"/>
      <c r="S32" s="79"/>
    </row>
    <row r="33" spans="1:20" s="78" customFormat="1" ht="25.5">
      <c r="A33" s="268"/>
      <c r="B33" s="268"/>
      <c r="C33" s="234"/>
      <c r="D33" s="234"/>
      <c r="E33" s="234"/>
      <c r="F33" s="234"/>
      <c r="G33" s="234"/>
      <c r="H33" s="234"/>
      <c r="I33" s="234"/>
      <c r="J33" s="268"/>
      <c r="K33" s="268"/>
      <c r="L33" s="234"/>
      <c r="M33" s="234"/>
      <c r="N33" s="234"/>
      <c r="O33" s="234"/>
      <c r="P33" s="268"/>
      <c r="Q33" s="268"/>
      <c r="R33" s="197"/>
      <c r="S33" s="79"/>
      <c r="T33" s="79"/>
    </row>
    <row r="34" spans="1:20" s="78" customFormat="1" ht="21">
      <c r="A34" s="269"/>
      <c r="B34" s="269"/>
      <c r="M34" s="269"/>
      <c r="N34" s="269"/>
      <c r="O34" s="197"/>
      <c r="P34" s="197"/>
      <c r="S34" s="79"/>
      <c r="T34" s="79"/>
    </row>
    <row r="35" spans="19:20" s="78" customFormat="1" ht="21">
      <c r="S35" s="79"/>
      <c r="T35" s="79"/>
    </row>
    <row r="36" spans="19:20" s="78" customFormat="1" ht="21">
      <c r="S36" s="79"/>
      <c r="T36" s="79"/>
    </row>
    <row r="37" spans="19:20" s="78" customFormat="1" ht="21">
      <c r="S37" s="79"/>
      <c r="T37" s="79"/>
    </row>
  </sheetData>
  <sheetProtection/>
  <mergeCells count="16">
    <mergeCell ref="A1:R1"/>
    <mergeCell ref="A2:R2"/>
    <mergeCell ref="A3:R3"/>
    <mergeCell ref="A31:B31"/>
    <mergeCell ref="H31:I31"/>
    <mergeCell ref="J31:K31"/>
    <mergeCell ref="N31:P31"/>
    <mergeCell ref="A34:B34"/>
    <mergeCell ref="M34:N34"/>
    <mergeCell ref="A32:B32"/>
    <mergeCell ref="H32:I32"/>
    <mergeCell ref="J32:K32"/>
    <mergeCell ref="N32:P32"/>
    <mergeCell ref="A33:B33"/>
    <mergeCell ref="J33:K33"/>
    <mergeCell ref="P33:Q33"/>
  </mergeCells>
  <printOptions/>
  <pageMargins left="0.32" right="0.2" top="0.75" bottom="0.75" header="0.3" footer="0.3"/>
  <pageSetup fitToHeight="1" fitToWidth="1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4" sqref="A4"/>
    </sheetView>
  </sheetViews>
  <sheetFormatPr defaultColWidth="9.00390625" defaultRowHeight="15"/>
  <cols>
    <col min="1" max="1" width="9.00390625" style="1" customWidth="1"/>
    <col min="2" max="2" width="44.00390625" style="1" customWidth="1"/>
    <col min="3" max="3" width="13.421875" style="32" customWidth="1"/>
    <col min="4" max="4" width="2.7109375" style="1" customWidth="1"/>
    <col min="5" max="5" width="11.8515625" style="4" customWidth="1"/>
    <col min="6" max="16384" width="9.00390625" style="1" customWidth="1"/>
  </cols>
  <sheetData>
    <row r="1" spans="1:5" ht="21">
      <c r="A1" s="242" t="s">
        <v>103</v>
      </c>
      <c r="B1" s="242"/>
      <c r="C1" s="242"/>
      <c r="D1" s="242"/>
      <c r="E1" s="242"/>
    </row>
    <row r="2" spans="1:5" ht="21">
      <c r="A2" s="242" t="s">
        <v>228</v>
      </c>
      <c r="B2" s="242"/>
      <c r="C2" s="242"/>
      <c r="D2" s="242"/>
      <c r="E2" s="242"/>
    </row>
    <row r="3" spans="1:5" ht="21">
      <c r="A3" s="242" t="s">
        <v>298</v>
      </c>
      <c r="B3" s="242"/>
      <c r="C3" s="242"/>
      <c r="D3" s="242"/>
      <c r="E3" s="242"/>
    </row>
    <row r="4" ht="21">
      <c r="A4" s="2" t="s">
        <v>95</v>
      </c>
    </row>
    <row r="5" spans="1:5" ht="21">
      <c r="A5" s="2" t="s">
        <v>73</v>
      </c>
      <c r="C5" s="89" t="s">
        <v>65</v>
      </c>
      <c r="E5" s="89" t="s">
        <v>18</v>
      </c>
    </row>
    <row r="6" spans="1:5" ht="21">
      <c r="A6" s="76"/>
      <c r="B6" s="1" t="s">
        <v>329</v>
      </c>
      <c r="C6" s="32">
        <v>64260</v>
      </c>
      <c r="E6" s="32"/>
    </row>
    <row r="7" spans="1:5" ht="21">
      <c r="A7" s="76"/>
      <c r="B7" s="1" t="s">
        <v>330</v>
      </c>
      <c r="C7" s="32">
        <v>500000</v>
      </c>
      <c r="E7" s="32"/>
    </row>
    <row r="8" spans="1:5" ht="21">
      <c r="A8" s="76"/>
      <c r="B8" s="1" t="s">
        <v>331</v>
      </c>
      <c r="C8" s="32">
        <v>50000</v>
      </c>
      <c r="E8" s="32"/>
    </row>
    <row r="9" spans="1:5" ht="21">
      <c r="A9" s="76"/>
      <c r="B9" s="1" t="s">
        <v>332</v>
      </c>
      <c r="C9" s="32">
        <v>200000</v>
      </c>
      <c r="E9" s="32"/>
    </row>
    <row r="10" ht="21">
      <c r="A10" s="76"/>
    </row>
    <row r="11" spans="1:5" s="2" customFormat="1" ht="21.75" thickBot="1">
      <c r="A11" s="77"/>
      <c r="B11" s="75" t="s">
        <v>46</v>
      </c>
      <c r="C11" s="34">
        <f>SUM(C6:C10)</f>
        <v>814260</v>
      </c>
      <c r="E11" s="34">
        <f>SUM(E6:E10)</f>
        <v>0</v>
      </c>
    </row>
    <row r="12" ht="21" thickTop="1">
      <c r="A12" s="76"/>
    </row>
  </sheetData>
  <sheetProtection/>
  <mergeCells count="3">
    <mergeCell ref="A1:E1"/>
    <mergeCell ref="A2:E2"/>
    <mergeCell ref="A3:E3"/>
  </mergeCells>
  <printOptions/>
  <pageMargins left="0.7086614173228347" right="0.3937007874015748" top="0.7480314960629921" bottom="0.15748031496062992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31" sqref="A31:IV38"/>
    </sheetView>
  </sheetViews>
  <sheetFormatPr defaultColWidth="9.00390625" defaultRowHeight="15"/>
  <cols>
    <col min="1" max="1" width="9.00390625" style="1" customWidth="1"/>
    <col min="2" max="2" width="49.57421875" style="1" customWidth="1"/>
    <col min="3" max="3" width="16.8515625" style="4" customWidth="1"/>
    <col min="4" max="4" width="3.140625" style="4" customWidth="1"/>
    <col min="5" max="5" width="15.421875" style="4" customWidth="1"/>
    <col min="6" max="6" width="12.8515625" style="1" customWidth="1"/>
    <col min="7" max="16384" width="9.00390625" style="1" customWidth="1"/>
  </cols>
  <sheetData>
    <row r="1" spans="1:5" s="2" customFormat="1" ht="21">
      <c r="A1" s="242" t="s">
        <v>103</v>
      </c>
      <c r="B1" s="242"/>
      <c r="C1" s="242"/>
      <c r="D1" s="242"/>
      <c r="E1" s="242"/>
    </row>
    <row r="2" spans="1:5" s="2" customFormat="1" ht="21">
      <c r="A2" s="242" t="s">
        <v>228</v>
      </c>
      <c r="B2" s="242"/>
      <c r="C2" s="242"/>
      <c r="D2" s="242"/>
      <c r="E2" s="242"/>
    </row>
    <row r="3" spans="1:5" s="2" customFormat="1" ht="21">
      <c r="A3" s="242" t="s">
        <v>298</v>
      </c>
      <c r="B3" s="242"/>
      <c r="C3" s="242"/>
      <c r="D3" s="242"/>
      <c r="E3" s="242"/>
    </row>
    <row r="4" spans="1:5" s="2" customFormat="1" ht="21">
      <c r="A4" s="2" t="s">
        <v>96</v>
      </c>
      <c r="C4" s="6"/>
      <c r="D4" s="6"/>
      <c r="E4" s="6"/>
    </row>
    <row r="5" spans="1:5" s="2" customFormat="1" ht="21">
      <c r="A5" s="2" t="s">
        <v>53</v>
      </c>
      <c r="C5" s="5" t="s">
        <v>65</v>
      </c>
      <c r="D5" s="5"/>
      <c r="E5" s="5" t="s">
        <v>18</v>
      </c>
    </row>
    <row r="6" spans="1:3" ht="21">
      <c r="A6" s="76"/>
      <c r="B6" s="1" t="s">
        <v>312</v>
      </c>
      <c r="C6" s="4">
        <v>200000</v>
      </c>
    </row>
    <row r="7" spans="1:3" ht="21">
      <c r="A7" s="76"/>
      <c r="B7" s="1" t="s">
        <v>230</v>
      </c>
      <c r="C7" s="4">
        <v>150000</v>
      </c>
    </row>
    <row r="8" spans="1:3" ht="21">
      <c r="A8" s="76"/>
      <c r="B8" s="1" t="s">
        <v>313</v>
      </c>
      <c r="C8" s="4">
        <v>498000</v>
      </c>
    </row>
    <row r="9" spans="1:3" ht="21">
      <c r="A9" s="76"/>
      <c r="B9" s="1" t="s">
        <v>314</v>
      </c>
      <c r="C9" s="4">
        <v>200000</v>
      </c>
    </row>
    <row r="10" spans="1:3" ht="21">
      <c r="A10" s="76"/>
      <c r="B10" s="1" t="s">
        <v>315</v>
      </c>
      <c r="C10" s="4">
        <v>150000</v>
      </c>
    </row>
    <row r="11" spans="1:3" ht="21">
      <c r="A11" s="76"/>
      <c r="B11" s="1" t="s">
        <v>316</v>
      </c>
      <c r="C11" s="4">
        <v>350000</v>
      </c>
    </row>
    <row r="12" spans="1:3" ht="21">
      <c r="A12" s="76"/>
      <c r="B12" s="1" t="s">
        <v>317</v>
      </c>
      <c r="C12" s="4">
        <v>26900</v>
      </c>
    </row>
    <row r="13" spans="1:3" ht="21">
      <c r="A13" s="76"/>
      <c r="B13" s="1" t="s">
        <v>318</v>
      </c>
      <c r="C13" s="4">
        <v>200000</v>
      </c>
    </row>
    <row r="14" spans="1:3" ht="21">
      <c r="A14" s="76"/>
      <c r="B14" s="1" t="s">
        <v>319</v>
      </c>
      <c r="C14" s="4">
        <v>15700</v>
      </c>
    </row>
    <row r="15" spans="1:3" ht="21">
      <c r="A15" s="76"/>
      <c r="B15" s="1" t="s">
        <v>320</v>
      </c>
      <c r="C15" s="4">
        <v>33000</v>
      </c>
    </row>
    <row r="16" spans="1:3" ht="21">
      <c r="A16" s="76"/>
      <c r="B16" s="1" t="s">
        <v>321</v>
      </c>
      <c r="C16" s="4">
        <v>11000</v>
      </c>
    </row>
    <row r="17" spans="1:3" ht="21">
      <c r="A17" s="76"/>
      <c r="B17" s="1" t="s">
        <v>322</v>
      </c>
      <c r="C17" s="4">
        <v>16300</v>
      </c>
    </row>
    <row r="18" spans="1:3" ht="21">
      <c r="A18" s="76"/>
      <c r="B18" s="1" t="s">
        <v>323</v>
      </c>
      <c r="C18" s="4">
        <v>80000</v>
      </c>
    </row>
    <row r="19" spans="1:3" ht="21">
      <c r="A19" s="76"/>
      <c r="B19" s="1" t="s">
        <v>324</v>
      </c>
      <c r="C19" s="4">
        <v>70000</v>
      </c>
    </row>
    <row r="20" spans="1:3" ht="21">
      <c r="A20" s="76"/>
      <c r="B20" s="1" t="s">
        <v>325</v>
      </c>
      <c r="C20" s="4">
        <v>100000</v>
      </c>
    </row>
    <row r="21" spans="1:3" ht="21">
      <c r="A21" s="76"/>
      <c r="B21" s="1" t="s">
        <v>326</v>
      </c>
      <c r="C21" s="4">
        <v>200000</v>
      </c>
    </row>
    <row r="22" spans="1:3" ht="21">
      <c r="A22" s="76"/>
      <c r="B22" s="1" t="s">
        <v>231</v>
      </c>
      <c r="C22" s="4">
        <v>200000</v>
      </c>
    </row>
    <row r="23" spans="1:3" ht="21">
      <c r="A23" s="76"/>
      <c r="B23" s="1" t="s">
        <v>327</v>
      </c>
      <c r="C23" s="4">
        <v>18000</v>
      </c>
    </row>
    <row r="24" spans="1:3" ht="21">
      <c r="A24" s="76"/>
      <c r="B24" s="1" t="s">
        <v>328</v>
      </c>
      <c r="C24" s="4">
        <v>500000</v>
      </c>
    </row>
    <row r="25" spans="1:5" ht="21">
      <c r="A25" s="76"/>
      <c r="B25" s="137" t="s">
        <v>306</v>
      </c>
      <c r="E25" s="4">
        <v>200000</v>
      </c>
    </row>
    <row r="26" spans="1:5" ht="21">
      <c r="A26" s="76"/>
      <c r="B26" s="137" t="s">
        <v>311</v>
      </c>
      <c r="C26" s="20"/>
      <c r="D26" s="49"/>
      <c r="E26" s="138">
        <v>246000</v>
      </c>
    </row>
    <row r="27" spans="1:5" ht="21">
      <c r="A27" s="76"/>
      <c r="B27" s="137" t="s">
        <v>307</v>
      </c>
      <c r="C27" s="20"/>
      <c r="D27" s="49"/>
      <c r="E27" s="138">
        <v>33000</v>
      </c>
    </row>
    <row r="28" spans="1:5" ht="21">
      <c r="A28" s="76"/>
      <c r="B28" s="137" t="s">
        <v>308</v>
      </c>
      <c r="C28" s="20"/>
      <c r="D28" s="49"/>
      <c r="E28" s="138">
        <v>494000</v>
      </c>
    </row>
    <row r="29" spans="1:5" ht="21">
      <c r="A29" s="76"/>
      <c r="B29" s="137" t="s">
        <v>309</v>
      </c>
      <c r="C29" s="20"/>
      <c r="D29" s="49"/>
      <c r="E29" s="138">
        <v>460000</v>
      </c>
    </row>
    <row r="30" spans="1:5" ht="21">
      <c r="A30" s="76"/>
      <c r="B30" s="137" t="s">
        <v>310</v>
      </c>
      <c r="C30" s="20"/>
      <c r="D30" s="49"/>
      <c r="E30" s="138">
        <v>246000</v>
      </c>
    </row>
    <row r="31" spans="2:6" s="2" customFormat="1" ht="21.75" thickBot="1">
      <c r="B31" s="75" t="s">
        <v>46</v>
      </c>
      <c r="C31" s="11">
        <f>SUM(C6:C30)</f>
        <v>3018900</v>
      </c>
      <c r="D31" s="6"/>
      <c r="E31" s="11">
        <f>SUM(E6:E30)</f>
        <v>1679000</v>
      </c>
      <c r="F31" s="82"/>
    </row>
    <row r="32" ht="21.75" thickTop="1">
      <c r="C32" s="49"/>
    </row>
  </sheetData>
  <sheetProtection/>
  <mergeCells count="3">
    <mergeCell ref="A1:E1"/>
    <mergeCell ref="A2:E2"/>
    <mergeCell ref="A3:E3"/>
  </mergeCells>
  <printOptions/>
  <pageMargins left="0.31496062992125984" right="0" top="0.15748031496062992" bottom="0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9" sqref="C9"/>
    </sheetView>
  </sheetViews>
  <sheetFormatPr defaultColWidth="9.00390625" defaultRowHeight="15"/>
  <cols>
    <col min="1" max="1" width="9.00390625" style="1" customWidth="1"/>
    <col min="2" max="2" width="49.57421875" style="1" customWidth="1"/>
    <col min="3" max="3" width="16.8515625" style="4" customWidth="1"/>
    <col min="4" max="4" width="3.140625" style="4" customWidth="1"/>
    <col min="5" max="5" width="15.421875" style="4" customWidth="1"/>
    <col min="6" max="6" width="12.8515625" style="1" customWidth="1"/>
    <col min="7" max="16384" width="9.00390625" style="1" customWidth="1"/>
  </cols>
  <sheetData>
    <row r="1" spans="1:5" s="2" customFormat="1" ht="21">
      <c r="A1" s="242" t="s">
        <v>103</v>
      </c>
      <c r="B1" s="242"/>
      <c r="C1" s="242"/>
      <c r="D1" s="242"/>
      <c r="E1" s="242"/>
    </row>
    <row r="2" spans="1:5" s="2" customFormat="1" ht="21">
      <c r="A2" s="242" t="s">
        <v>334</v>
      </c>
      <c r="B2" s="242"/>
      <c r="C2" s="242"/>
      <c r="D2" s="242"/>
      <c r="E2" s="242"/>
    </row>
    <row r="3" spans="1:5" s="2" customFormat="1" ht="21">
      <c r="A3" s="242" t="s">
        <v>298</v>
      </c>
      <c r="B3" s="242"/>
      <c r="C3" s="242"/>
      <c r="D3" s="242"/>
      <c r="E3" s="242"/>
    </row>
    <row r="4" spans="1:5" s="2" customFormat="1" ht="21">
      <c r="A4" s="2" t="s">
        <v>96</v>
      </c>
      <c r="C4" s="6"/>
      <c r="D4" s="6"/>
      <c r="E4" s="6"/>
    </row>
    <row r="5" spans="1:5" s="2" customFormat="1" ht="21">
      <c r="A5" s="2" t="s">
        <v>73</v>
      </c>
      <c r="C5" s="5" t="s">
        <v>65</v>
      </c>
      <c r="D5" s="5"/>
      <c r="E5" s="5" t="s">
        <v>18</v>
      </c>
    </row>
    <row r="6" spans="1:3" ht="21">
      <c r="A6" s="76"/>
      <c r="B6" s="1" t="s">
        <v>333</v>
      </c>
      <c r="C6" s="4">
        <v>30700</v>
      </c>
    </row>
    <row r="7" spans="2:6" s="2" customFormat="1" ht="21.75" thickBot="1">
      <c r="B7" s="166" t="s">
        <v>46</v>
      </c>
      <c r="C7" s="11">
        <f>SUM(C6:C6)</f>
        <v>30700</v>
      </c>
      <c r="D7" s="6"/>
      <c r="E7" s="11">
        <f>SUM(E6:E6)</f>
        <v>0</v>
      </c>
      <c r="F7" s="82"/>
    </row>
    <row r="8" ht="21" thickTop="1">
      <c r="C8" s="4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2" width="9.00390625" style="1" customWidth="1"/>
    <col min="3" max="3" width="72.28125" style="1" customWidth="1"/>
    <col min="4" max="4" width="9.421875" style="1" customWidth="1"/>
    <col min="5" max="5" width="9.00390625" style="1" customWidth="1"/>
    <col min="6" max="16384" width="9.00390625" style="1" customWidth="1"/>
  </cols>
  <sheetData>
    <row r="1" spans="1:3" ht="21">
      <c r="A1" s="242" t="s">
        <v>103</v>
      </c>
      <c r="B1" s="242"/>
      <c r="C1" s="242"/>
    </row>
    <row r="2" spans="1:3" ht="21">
      <c r="A2" s="242" t="s">
        <v>23</v>
      </c>
      <c r="B2" s="242"/>
      <c r="C2" s="242"/>
    </row>
    <row r="3" spans="1:3" ht="21">
      <c r="A3" s="242" t="s">
        <v>24</v>
      </c>
      <c r="B3" s="242"/>
      <c r="C3" s="242"/>
    </row>
    <row r="5" ht="21">
      <c r="A5" s="2" t="s">
        <v>25</v>
      </c>
    </row>
    <row r="6" ht="21">
      <c r="B6" s="1" t="s">
        <v>113</v>
      </c>
    </row>
    <row r="7" ht="21">
      <c r="A7" s="1" t="s">
        <v>114</v>
      </c>
    </row>
    <row r="8" ht="21">
      <c r="A8" s="1" t="s">
        <v>115</v>
      </c>
    </row>
    <row r="10" ht="21">
      <c r="A10" s="2" t="s">
        <v>26</v>
      </c>
    </row>
    <row r="11" ht="21">
      <c r="B11" s="2" t="s">
        <v>27</v>
      </c>
    </row>
    <row r="12" ht="21">
      <c r="B12" s="1" t="s">
        <v>32</v>
      </c>
    </row>
    <row r="13" ht="21">
      <c r="A13" s="1" t="s">
        <v>39</v>
      </c>
    </row>
    <row r="14" ht="21">
      <c r="A14" s="1" t="s">
        <v>28</v>
      </c>
    </row>
    <row r="15" ht="21">
      <c r="B15" s="2" t="s">
        <v>29</v>
      </c>
    </row>
    <row r="16" ht="21">
      <c r="B16" s="1" t="s">
        <v>30</v>
      </c>
    </row>
    <row r="17" ht="21">
      <c r="B17" s="1" t="s">
        <v>31</v>
      </c>
    </row>
  </sheetData>
  <sheetProtection/>
  <mergeCells count="3">
    <mergeCell ref="A1:C1"/>
    <mergeCell ref="A2:C2"/>
    <mergeCell ref="A3:C3"/>
  </mergeCells>
  <printOptions/>
  <pageMargins left="0.7086614173228347" right="0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C37" sqref="C37"/>
    </sheetView>
  </sheetViews>
  <sheetFormatPr defaultColWidth="8.7109375" defaultRowHeight="15"/>
  <cols>
    <col min="1" max="1" width="44.28125" style="1" customWidth="1"/>
    <col min="2" max="2" width="10.7109375" style="1" customWidth="1"/>
    <col min="3" max="4" width="17.421875" style="1" customWidth="1"/>
    <col min="5" max="5" width="20.57421875" style="1" customWidth="1"/>
    <col min="6" max="16384" width="8.7109375" style="1" customWidth="1"/>
  </cols>
  <sheetData>
    <row r="1" spans="1:5" ht="21">
      <c r="A1" s="242" t="s">
        <v>175</v>
      </c>
      <c r="B1" s="242"/>
      <c r="C1" s="242"/>
      <c r="D1" s="242"/>
      <c r="E1" s="242"/>
    </row>
    <row r="2" spans="1:5" ht="21">
      <c r="A2" s="242" t="s">
        <v>232</v>
      </c>
      <c r="B2" s="242"/>
      <c r="C2" s="242"/>
      <c r="D2" s="242"/>
      <c r="E2" s="242"/>
    </row>
    <row r="3" spans="1:5" ht="21">
      <c r="A3" s="242" t="s">
        <v>430</v>
      </c>
      <c r="B3" s="242"/>
      <c r="C3" s="242"/>
      <c r="D3" s="242"/>
      <c r="E3" s="242"/>
    </row>
    <row r="5" spans="1:5" ht="21">
      <c r="A5" s="143" t="s">
        <v>233</v>
      </c>
      <c r="B5" s="143" t="s">
        <v>234</v>
      </c>
      <c r="C5" s="143" t="s">
        <v>63</v>
      </c>
      <c r="D5" s="143" t="s">
        <v>235</v>
      </c>
      <c r="E5" s="143" t="s">
        <v>236</v>
      </c>
    </row>
    <row r="6" spans="1:5" ht="21">
      <c r="A6" s="142"/>
      <c r="B6" s="142"/>
      <c r="C6" s="142" t="s">
        <v>295</v>
      </c>
      <c r="D6" s="144" t="s">
        <v>431</v>
      </c>
      <c r="E6" s="142" t="s">
        <v>432</v>
      </c>
    </row>
    <row r="7" spans="1:5" ht="21">
      <c r="A7" s="146" t="s">
        <v>237</v>
      </c>
      <c r="B7" s="152">
        <v>410000</v>
      </c>
      <c r="C7" s="145"/>
      <c r="D7" s="145"/>
      <c r="E7" s="145"/>
    </row>
    <row r="8" spans="1:5" ht="21">
      <c r="A8" s="147" t="s">
        <v>238</v>
      </c>
      <c r="B8" s="152">
        <v>411000</v>
      </c>
      <c r="C8" s="27"/>
      <c r="D8" s="27"/>
      <c r="E8" s="27"/>
    </row>
    <row r="9" spans="1:5" ht="21">
      <c r="A9" s="148" t="s">
        <v>239</v>
      </c>
      <c r="B9" s="152">
        <v>411001</v>
      </c>
      <c r="C9" s="24">
        <v>62000</v>
      </c>
      <c r="D9" s="24">
        <v>3184</v>
      </c>
      <c r="E9" s="24">
        <v>47336</v>
      </c>
    </row>
    <row r="10" spans="1:5" ht="21">
      <c r="A10" s="148" t="s">
        <v>240</v>
      </c>
      <c r="B10" s="152">
        <v>411002</v>
      </c>
      <c r="C10" s="24">
        <v>146000</v>
      </c>
      <c r="D10" s="24">
        <v>1140.95</v>
      </c>
      <c r="E10" s="24">
        <v>135655.25</v>
      </c>
    </row>
    <row r="11" spans="1:5" ht="21">
      <c r="A11" s="148" t="s">
        <v>241</v>
      </c>
      <c r="B11" s="152">
        <v>411003</v>
      </c>
      <c r="C11" s="24">
        <v>30000</v>
      </c>
      <c r="D11" s="24">
        <v>544</v>
      </c>
      <c r="E11" s="24">
        <v>31823</v>
      </c>
    </row>
    <row r="12" spans="1:5" ht="21">
      <c r="A12" s="149" t="s">
        <v>46</v>
      </c>
      <c r="B12" s="153"/>
      <c r="C12" s="159">
        <f>SUM(C9:C11)</f>
        <v>238000</v>
      </c>
      <c r="D12" s="109">
        <f>D9+D10+D11</f>
        <v>4868.95</v>
      </c>
      <c r="E12" s="159">
        <f>E9+E10+E11</f>
        <v>214814.25</v>
      </c>
    </row>
    <row r="13" spans="1:5" ht="21">
      <c r="A13" s="147" t="s">
        <v>242</v>
      </c>
      <c r="B13" s="152">
        <v>412000</v>
      </c>
      <c r="C13" s="27"/>
      <c r="D13" s="27"/>
      <c r="E13" s="27"/>
    </row>
    <row r="14" spans="1:5" ht="21">
      <c r="A14" s="148" t="s">
        <v>243</v>
      </c>
      <c r="B14" s="152">
        <v>412101</v>
      </c>
      <c r="C14" s="27"/>
      <c r="D14" s="27"/>
      <c r="E14" s="24"/>
    </row>
    <row r="15" spans="1:5" ht="21">
      <c r="A15" s="148" t="s">
        <v>244</v>
      </c>
      <c r="B15" s="152">
        <v>412102</v>
      </c>
      <c r="C15" s="27"/>
      <c r="D15" s="27"/>
      <c r="E15" s="24"/>
    </row>
    <row r="16" spans="1:5" ht="21">
      <c r="A16" s="148" t="s">
        <v>245</v>
      </c>
      <c r="B16" s="152">
        <v>412106</v>
      </c>
      <c r="C16" s="27"/>
      <c r="D16" s="27"/>
      <c r="E16" s="24"/>
    </row>
    <row r="17" spans="1:5" ht="21">
      <c r="A17" s="148" t="s">
        <v>246</v>
      </c>
      <c r="B17" s="152">
        <v>412107</v>
      </c>
      <c r="C17" s="24">
        <v>180000</v>
      </c>
      <c r="D17" s="24">
        <v>24520</v>
      </c>
      <c r="E17" s="24">
        <v>187360</v>
      </c>
    </row>
    <row r="18" spans="1:5" ht="21">
      <c r="A18" s="148" t="s">
        <v>247</v>
      </c>
      <c r="B18" s="152">
        <v>412108</v>
      </c>
      <c r="C18" s="24"/>
      <c r="D18" s="27"/>
      <c r="E18" s="24">
        <v>2000</v>
      </c>
    </row>
    <row r="19" spans="1:5" ht="21">
      <c r="A19" s="148" t="s">
        <v>433</v>
      </c>
      <c r="B19" s="152">
        <v>412109</v>
      </c>
      <c r="C19" s="24"/>
      <c r="D19" s="27"/>
      <c r="E19" s="24">
        <v>1000</v>
      </c>
    </row>
    <row r="20" spans="1:5" ht="21">
      <c r="A20" s="148" t="s">
        <v>248</v>
      </c>
      <c r="B20" s="152">
        <v>412113</v>
      </c>
      <c r="C20" s="24"/>
      <c r="D20" s="27"/>
      <c r="E20" s="24"/>
    </row>
    <row r="21" spans="1:5" ht="21">
      <c r="A21" s="148" t="s">
        <v>249</v>
      </c>
      <c r="B21" s="152">
        <v>412199</v>
      </c>
      <c r="C21" s="24">
        <v>5500</v>
      </c>
      <c r="D21" s="24">
        <v>150</v>
      </c>
      <c r="E21" s="24">
        <v>3870</v>
      </c>
    </row>
    <row r="22" spans="1:5" ht="21">
      <c r="A22" s="148" t="s">
        <v>250</v>
      </c>
      <c r="B22" s="152">
        <v>412202</v>
      </c>
      <c r="C22" s="24">
        <v>1500</v>
      </c>
      <c r="D22" s="24">
        <v>3150</v>
      </c>
      <c r="E22" s="24">
        <v>3700</v>
      </c>
    </row>
    <row r="23" spans="1:5" ht="21">
      <c r="A23" s="148" t="s">
        <v>251</v>
      </c>
      <c r="B23" s="152">
        <v>412210</v>
      </c>
      <c r="C23" s="24"/>
      <c r="D23" s="24">
        <v>22600</v>
      </c>
      <c r="E23" s="24">
        <v>28600</v>
      </c>
    </row>
    <row r="24" spans="1:5" ht="21">
      <c r="A24" s="148" t="s">
        <v>290</v>
      </c>
      <c r="B24" s="152">
        <v>412299</v>
      </c>
      <c r="C24" s="24"/>
      <c r="D24" s="27"/>
      <c r="E24" s="24"/>
    </row>
    <row r="25" spans="1:5" ht="21">
      <c r="A25" s="148" t="s">
        <v>252</v>
      </c>
      <c r="B25" s="152">
        <v>412303</v>
      </c>
      <c r="C25" s="24">
        <v>1500</v>
      </c>
      <c r="D25" s="27"/>
      <c r="E25" s="24">
        <v>1800</v>
      </c>
    </row>
    <row r="26" spans="1:5" ht="21">
      <c r="A26" s="150" t="s">
        <v>253</v>
      </c>
      <c r="B26" s="152">
        <v>412308</v>
      </c>
      <c r="C26" s="24"/>
      <c r="D26" s="27"/>
      <c r="E26" s="24">
        <v>4240</v>
      </c>
    </row>
    <row r="27" spans="1:5" ht="21">
      <c r="A27" s="148" t="s">
        <v>254</v>
      </c>
      <c r="B27" s="152">
        <v>412399</v>
      </c>
      <c r="C27" s="24">
        <v>1500</v>
      </c>
      <c r="D27" s="160">
        <v>70</v>
      </c>
      <c r="E27" s="24">
        <v>1310</v>
      </c>
    </row>
    <row r="28" spans="1:5" ht="21">
      <c r="A28" s="149" t="s">
        <v>46</v>
      </c>
      <c r="B28" s="155"/>
      <c r="C28" s="159">
        <f>SUM(C17:C27)</f>
        <v>190000</v>
      </c>
      <c r="D28" s="159">
        <f>D17+D21+D22+D23+D27</f>
        <v>50490</v>
      </c>
      <c r="E28" s="159">
        <f>E17+E18+E19+E21+E22+E23+E25+E26+E27</f>
        <v>233880</v>
      </c>
    </row>
    <row r="29" spans="1:5" ht="21">
      <c r="A29" s="147" t="s">
        <v>255</v>
      </c>
      <c r="B29" s="152">
        <v>413000</v>
      </c>
      <c r="C29" s="27"/>
      <c r="D29" s="27"/>
      <c r="E29" s="27"/>
    </row>
    <row r="30" spans="1:5" ht="21">
      <c r="A30" s="148" t="s">
        <v>256</v>
      </c>
      <c r="B30" s="152">
        <v>413003</v>
      </c>
      <c r="C30" s="24">
        <v>85000</v>
      </c>
      <c r="D30" s="24">
        <v>46417.7</v>
      </c>
      <c r="E30" s="24">
        <v>121279.84</v>
      </c>
    </row>
    <row r="31" spans="1:5" ht="21">
      <c r="A31" s="148" t="s">
        <v>257</v>
      </c>
      <c r="B31" s="152">
        <v>413999</v>
      </c>
      <c r="C31" s="24"/>
      <c r="D31" s="27"/>
      <c r="E31" s="24"/>
    </row>
    <row r="32" spans="1:5" ht="21">
      <c r="A32" s="149" t="s">
        <v>46</v>
      </c>
      <c r="B32" s="155"/>
      <c r="C32" s="109">
        <v>85000</v>
      </c>
      <c r="D32" s="159">
        <f>D30</f>
        <v>46417.7</v>
      </c>
      <c r="E32" s="109">
        <f>E29+E30</f>
        <v>121279.84</v>
      </c>
    </row>
    <row r="33" spans="1:5" ht="21">
      <c r="A33" s="147" t="s">
        <v>258</v>
      </c>
      <c r="B33" s="152">
        <v>414000</v>
      </c>
      <c r="C33" s="27"/>
      <c r="D33" s="27"/>
      <c r="E33" s="27"/>
    </row>
    <row r="34" spans="1:5" ht="21">
      <c r="A34" s="148" t="s">
        <v>259</v>
      </c>
      <c r="B34" s="152">
        <v>414001</v>
      </c>
      <c r="C34" s="24">
        <v>650000</v>
      </c>
      <c r="D34" s="24">
        <v>44944</v>
      </c>
      <c r="E34" s="24">
        <v>628755</v>
      </c>
    </row>
    <row r="35" spans="1:5" ht="21">
      <c r="A35" s="148" t="s">
        <v>434</v>
      </c>
      <c r="B35" s="152">
        <v>414002</v>
      </c>
      <c r="C35" s="24"/>
      <c r="D35" s="24"/>
      <c r="E35" s="24">
        <v>39550</v>
      </c>
    </row>
    <row r="36" spans="1:5" ht="21">
      <c r="A36" s="149" t="s">
        <v>46</v>
      </c>
      <c r="B36" s="151"/>
      <c r="C36" s="109">
        <v>650000</v>
      </c>
      <c r="D36" s="159">
        <f>D34</f>
        <v>44944</v>
      </c>
      <c r="E36" s="109">
        <f>SUM(E34:E35)</f>
        <v>668305</v>
      </c>
    </row>
    <row r="37" spans="1:5" ht="21">
      <c r="A37" s="147" t="s">
        <v>260</v>
      </c>
      <c r="B37" s="152">
        <v>415000</v>
      </c>
      <c r="C37" s="27"/>
      <c r="D37" s="27"/>
      <c r="E37" s="27"/>
    </row>
    <row r="38" spans="1:5" ht="21">
      <c r="A38" s="148" t="s">
        <v>261</v>
      </c>
      <c r="B38" s="152">
        <v>415004</v>
      </c>
      <c r="C38" s="24">
        <v>10000</v>
      </c>
      <c r="D38" s="27"/>
      <c r="E38" s="27"/>
    </row>
    <row r="39" spans="1:5" ht="21">
      <c r="A39" s="148" t="s">
        <v>262</v>
      </c>
      <c r="B39" s="152">
        <v>415999</v>
      </c>
      <c r="C39" s="24">
        <v>1000</v>
      </c>
      <c r="D39" s="27"/>
      <c r="E39" s="24">
        <v>7250</v>
      </c>
    </row>
    <row r="40" spans="1:5" ht="21">
      <c r="A40" s="149" t="s">
        <v>46</v>
      </c>
      <c r="B40" s="151"/>
      <c r="C40" s="109">
        <f>SUM(C38:C39)</f>
        <v>11000</v>
      </c>
      <c r="D40" s="154">
        <f>D39</f>
        <v>0</v>
      </c>
      <c r="E40" s="109">
        <v>7250</v>
      </c>
    </row>
    <row r="41" spans="1:5" ht="21">
      <c r="A41" s="157" t="s">
        <v>263</v>
      </c>
      <c r="B41" s="158"/>
      <c r="C41" s="145"/>
      <c r="D41" s="145"/>
      <c r="E41" s="145"/>
    </row>
    <row r="42" spans="1:5" ht="21">
      <c r="A42" s="147" t="s">
        <v>264</v>
      </c>
      <c r="B42" s="156">
        <v>421000</v>
      </c>
      <c r="C42" s="27"/>
      <c r="D42" s="27"/>
      <c r="E42" s="27"/>
    </row>
    <row r="43" spans="1:5" ht="21">
      <c r="A43" s="148" t="s">
        <v>265</v>
      </c>
      <c r="B43" s="156">
        <v>421002</v>
      </c>
      <c r="C43" s="24">
        <v>8830000</v>
      </c>
      <c r="D43" s="24">
        <v>1766097.69</v>
      </c>
      <c r="E43" s="24">
        <v>10264187.29</v>
      </c>
    </row>
    <row r="44" spans="1:5" ht="21">
      <c r="A44" s="148" t="s">
        <v>266</v>
      </c>
      <c r="B44" s="156">
        <v>421004</v>
      </c>
      <c r="C44" s="24">
        <v>3450000</v>
      </c>
      <c r="D44" s="24">
        <v>298584.87</v>
      </c>
      <c r="E44" s="24">
        <v>3547438.65</v>
      </c>
    </row>
    <row r="45" spans="1:5" ht="21">
      <c r="A45" s="148" t="s">
        <v>267</v>
      </c>
      <c r="B45" s="156">
        <v>421005</v>
      </c>
      <c r="C45" s="24">
        <v>65000</v>
      </c>
      <c r="D45" s="24">
        <v>22478.89</v>
      </c>
      <c r="E45" s="24">
        <v>72796.33</v>
      </c>
    </row>
    <row r="46" spans="1:5" ht="21">
      <c r="A46" s="148" t="s">
        <v>269</v>
      </c>
      <c r="B46" s="156">
        <v>421007</v>
      </c>
      <c r="C46" s="24">
        <v>6400000</v>
      </c>
      <c r="D46" s="24">
        <v>590283.66</v>
      </c>
      <c r="E46" s="24">
        <v>7957002.68</v>
      </c>
    </row>
    <row r="47" spans="1:5" ht="21">
      <c r="A47" s="148" t="s">
        <v>270</v>
      </c>
      <c r="B47" s="156">
        <v>421012</v>
      </c>
      <c r="C47" s="24">
        <v>85000</v>
      </c>
      <c r="D47" s="24">
        <v>24902.84</v>
      </c>
      <c r="E47" s="24">
        <v>106628.36</v>
      </c>
    </row>
    <row r="48" spans="1:5" ht="21">
      <c r="A48" s="148" t="s">
        <v>271</v>
      </c>
      <c r="B48" s="156">
        <v>421013</v>
      </c>
      <c r="C48" s="24">
        <v>58000</v>
      </c>
      <c r="D48" s="24"/>
      <c r="E48" s="24">
        <v>52848.23</v>
      </c>
    </row>
    <row r="49" spans="1:5" ht="21">
      <c r="A49" s="148" t="s">
        <v>272</v>
      </c>
      <c r="B49" s="156">
        <v>421015</v>
      </c>
      <c r="C49" s="24">
        <v>350000</v>
      </c>
      <c r="D49" s="24">
        <v>24865</v>
      </c>
      <c r="E49" s="24">
        <v>370004</v>
      </c>
    </row>
    <row r="50" spans="1:5" ht="21">
      <c r="A50" s="148" t="s">
        <v>286</v>
      </c>
      <c r="B50" s="156">
        <v>421999</v>
      </c>
      <c r="C50" s="24">
        <v>320000</v>
      </c>
      <c r="D50" s="24">
        <v>39649.13</v>
      </c>
      <c r="E50" s="24">
        <v>354542.95</v>
      </c>
    </row>
    <row r="51" spans="1:5" ht="21">
      <c r="A51" s="149" t="s">
        <v>46</v>
      </c>
      <c r="B51" s="155"/>
      <c r="C51" s="159">
        <f>C43+C44+C45+C46+C47+C48+C49+C50</f>
        <v>19558000</v>
      </c>
      <c r="D51" s="159">
        <f>D43+D44+D45+D46+D47+D48+D49+D50</f>
        <v>2766862.0799999996</v>
      </c>
      <c r="E51" s="159">
        <f>E43+E44+E45+E46+E47+E48+E49+E50</f>
        <v>22725448.49</v>
      </c>
    </row>
    <row r="52" spans="1:5" ht="21">
      <c r="A52" s="147" t="s">
        <v>273</v>
      </c>
      <c r="B52" s="148"/>
      <c r="C52" s="27"/>
      <c r="D52" s="27"/>
      <c r="E52" s="27"/>
    </row>
    <row r="53" spans="1:5" ht="21">
      <c r="A53" s="148" t="s">
        <v>92</v>
      </c>
      <c r="B53" s="148"/>
      <c r="C53" s="27"/>
      <c r="D53" s="27"/>
      <c r="E53" s="27"/>
    </row>
    <row r="54" spans="1:5" ht="21">
      <c r="A54" s="148" t="s">
        <v>274</v>
      </c>
      <c r="B54" s="148"/>
      <c r="C54" s="24">
        <v>7200000</v>
      </c>
      <c r="D54" s="27"/>
      <c r="E54" s="24">
        <v>7234843</v>
      </c>
    </row>
    <row r="55" spans="1:5" ht="21">
      <c r="A55" s="148" t="s">
        <v>275</v>
      </c>
      <c r="B55" s="148"/>
      <c r="C55" s="24">
        <v>4800000</v>
      </c>
      <c r="D55" s="24">
        <v>211750</v>
      </c>
      <c r="E55" s="24">
        <v>4472410</v>
      </c>
    </row>
    <row r="56" spans="1:5" ht="21">
      <c r="A56" s="148" t="s">
        <v>276</v>
      </c>
      <c r="B56" s="148"/>
      <c r="C56" s="24">
        <v>2400000</v>
      </c>
      <c r="D56" s="27"/>
      <c r="E56" s="24">
        <v>2419600</v>
      </c>
    </row>
    <row r="57" spans="1:5" ht="21">
      <c r="A57" s="148" t="s">
        <v>277</v>
      </c>
      <c r="B57" s="148"/>
      <c r="C57" s="24">
        <v>700000</v>
      </c>
      <c r="D57" s="27"/>
      <c r="E57" s="24">
        <v>881430</v>
      </c>
    </row>
    <row r="58" spans="1:5" ht="21">
      <c r="A58" s="148" t="s">
        <v>278</v>
      </c>
      <c r="B58" s="148"/>
      <c r="C58" s="24">
        <v>1200000</v>
      </c>
      <c r="D58" s="27"/>
      <c r="E58" s="24">
        <v>1150558</v>
      </c>
    </row>
    <row r="59" spans="1:5" ht="21">
      <c r="A59" s="148" t="s">
        <v>279</v>
      </c>
      <c r="B59" s="148"/>
      <c r="C59" s="24">
        <v>270000</v>
      </c>
      <c r="D59" s="27"/>
      <c r="E59" s="24">
        <v>344168</v>
      </c>
    </row>
    <row r="60" spans="1:5" ht="21">
      <c r="A60" s="148" t="s">
        <v>287</v>
      </c>
      <c r="B60" s="148"/>
      <c r="C60" s="24">
        <v>270000</v>
      </c>
      <c r="D60" s="27"/>
      <c r="E60" s="24">
        <v>222700</v>
      </c>
    </row>
    <row r="61" spans="1:5" ht="21">
      <c r="A61" s="148" t="s">
        <v>280</v>
      </c>
      <c r="B61" s="148"/>
      <c r="C61" s="24">
        <v>8310000</v>
      </c>
      <c r="D61" s="24">
        <v>3193800</v>
      </c>
      <c r="E61" s="24">
        <v>10787200</v>
      </c>
    </row>
    <row r="62" spans="1:5" ht="21">
      <c r="A62" s="148" t="s">
        <v>281</v>
      </c>
      <c r="B62" s="148"/>
      <c r="C62" s="24">
        <v>2000000</v>
      </c>
      <c r="D62" s="24"/>
      <c r="E62" s="24">
        <v>2342400</v>
      </c>
    </row>
    <row r="63" spans="1:5" ht="21">
      <c r="A63" s="148" t="s">
        <v>282</v>
      </c>
      <c r="B63" s="148"/>
      <c r="C63" s="24">
        <v>150000</v>
      </c>
      <c r="D63" s="24">
        <v>12500</v>
      </c>
      <c r="E63" s="24">
        <v>148500</v>
      </c>
    </row>
    <row r="64" spans="1:5" ht="21">
      <c r="A64" s="148" t="s">
        <v>288</v>
      </c>
      <c r="B64" s="148"/>
      <c r="C64" s="24">
        <v>220000</v>
      </c>
      <c r="D64" s="24"/>
      <c r="E64" s="24">
        <v>220000</v>
      </c>
    </row>
    <row r="65" spans="1:5" ht="21">
      <c r="A65" s="148" t="s">
        <v>289</v>
      </c>
      <c r="B65" s="148"/>
      <c r="C65" s="24">
        <v>30000</v>
      </c>
      <c r="D65" s="24"/>
      <c r="E65" s="24">
        <v>28020</v>
      </c>
    </row>
    <row r="66" spans="1:5" ht="21">
      <c r="A66" s="148" t="s">
        <v>283</v>
      </c>
      <c r="B66" s="148"/>
      <c r="C66" s="24">
        <v>3000</v>
      </c>
      <c r="D66" s="24">
        <v>2802</v>
      </c>
      <c r="E66" s="24">
        <v>5604</v>
      </c>
    </row>
    <row r="67" spans="1:5" ht="21">
      <c r="A67" s="148" t="s">
        <v>422</v>
      </c>
      <c r="B67" s="148"/>
      <c r="C67" s="24"/>
      <c r="D67" s="24"/>
      <c r="E67" s="24">
        <v>54900</v>
      </c>
    </row>
    <row r="68" spans="1:5" ht="21">
      <c r="A68" s="148" t="s">
        <v>423</v>
      </c>
      <c r="B68" s="148"/>
      <c r="C68" s="24">
        <v>70000</v>
      </c>
      <c r="D68" s="24"/>
      <c r="E68" s="24">
        <v>36600</v>
      </c>
    </row>
    <row r="69" spans="1:5" ht="21">
      <c r="A69" s="148" t="s">
        <v>424</v>
      </c>
      <c r="B69" s="148"/>
      <c r="C69" s="24"/>
      <c r="D69" s="24"/>
      <c r="E69" s="24">
        <v>36600</v>
      </c>
    </row>
    <row r="70" spans="1:5" ht="21">
      <c r="A70" s="148" t="s">
        <v>425</v>
      </c>
      <c r="B70" s="148"/>
      <c r="C70" s="24"/>
      <c r="D70" s="24"/>
      <c r="E70" s="24">
        <v>78690</v>
      </c>
    </row>
    <row r="71" spans="1:5" ht="21">
      <c r="A71" s="148" t="s">
        <v>426</v>
      </c>
      <c r="B71" s="148"/>
      <c r="C71" s="27"/>
      <c r="D71" s="24"/>
      <c r="E71" s="24">
        <v>13600</v>
      </c>
    </row>
    <row r="72" spans="1:5" ht="21">
      <c r="A72" s="148"/>
      <c r="B72" s="148"/>
      <c r="C72" s="27"/>
      <c r="D72" s="24"/>
      <c r="E72" s="24"/>
    </row>
    <row r="73" spans="1:5" ht="21">
      <c r="A73" s="149" t="s">
        <v>284</v>
      </c>
      <c r="B73" s="151"/>
      <c r="C73" s="109">
        <f>C54+C55+C56+C57+C58+C59+C60+C61+C62+C63+C64+C65+C66+C68</f>
        <v>27623000</v>
      </c>
      <c r="D73" s="159">
        <f>D55+D61+D63+D66</f>
        <v>3420852</v>
      </c>
      <c r="E73" s="109">
        <f>E54+E55+E56+E57+E58+E59+E60+E61+E62+E63+E64+E65+E66+E67+E68+E69+E70+E71</f>
        <v>30477823</v>
      </c>
    </row>
    <row r="74" spans="1:5" ht="21.75" thickBot="1">
      <c r="A74" s="161" t="s">
        <v>285</v>
      </c>
      <c r="B74" s="162"/>
      <c r="C74" s="163">
        <f>C12+C28+C32+C36+C40+C51+C73</f>
        <v>48355000</v>
      </c>
      <c r="D74" s="163">
        <f>D12+D28+D32+D36+D51+D73</f>
        <v>6334434.7299999995</v>
      </c>
      <c r="E74" s="163">
        <f>E12+E28+E32+E36+E40+E51+E73</f>
        <v>54448800.58</v>
      </c>
    </row>
    <row r="75" ht="21.75" thickTop="1"/>
  </sheetData>
  <sheetProtection/>
  <mergeCells count="3">
    <mergeCell ref="A1:E1"/>
    <mergeCell ref="A2:E2"/>
    <mergeCell ref="A3:E3"/>
  </mergeCells>
  <printOptions/>
  <pageMargins left="0.48" right="0.24" top="0.98" bottom="1.19" header="0.3" footer="0.3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9">
      <selection activeCell="C32" sqref="C32"/>
    </sheetView>
  </sheetViews>
  <sheetFormatPr defaultColWidth="8.7109375" defaultRowHeight="15"/>
  <cols>
    <col min="1" max="1" width="41.421875" style="1" customWidth="1"/>
    <col min="2" max="2" width="9.140625" style="1" customWidth="1"/>
    <col min="3" max="4" width="14.7109375" style="1" customWidth="1"/>
    <col min="5" max="5" width="8.7109375" style="1" customWidth="1"/>
    <col min="6" max="6" width="13.421875" style="1" bestFit="1" customWidth="1"/>
    <col min="7" max="16384" width="8.7109375" style="1" customWidth="1"/>
  </cols>
  <sheetData>
    <row r="1" spans="1:4" ht="21">
      <c r="A1" s="242" t="s">
        <v>337</v>
      </c>
      <c r="B1" s="242"/>
      <c r="C1" s="242"/>
      <c r="D1" s="242"/>
    </row>
    <row r="2" spans="1:4" ht="21">
      <c r="A2" s="242" t="s">
        <v>338</v>
      </c>
      <c r="B2" s="242"/>
      <c r="C2" s="242"/>
      <c r="D2" s="242"/>
    </row>
    <row r="3" spans="1:4" ht="21">
      <c r="A3" s="242" t="s">
        <v>413</v>
      </c>
      <c r="B3" s="242"/>
      <c r="C3" s="242"/>
      <c r="D3" s="242"/>
    </row>
    <row r="4" spans="1:4" ht="21">
      <c r="A4" s="172" t="s">
        <v>233</v>
      </c>
      <c r="B4" s="172" t="s">
        <v>234</v>
      </c>
      <c r="C4" s="172" t="s">
        <v>339</v>
      </c>
      <c r="D4" s="172" t="s">
        <v>340</v>
      </c>
    </row>
    <row r="5" spans="1:4" ht="21">
      <c r="A5" s="181" t="s">
        <v>341</v>
      </c>
      <c r="B5" s="181"/>
      <c r="C5" s="182">
        <v>47410.83</v>
      </c>
      <c r="D5" s="181"/>
    </row>
    <row r="6" spans="1:4" ht="21">
      <c r="A6" s="183" t="s">
        <v>342</v>
      </c>
      <c r="B6" s="183"/>
      <c r="C6" s="184">
        <v>359948.14</v>
      </c>
      <c r="D6" s="183"/>
    </row>
    <row r="7" spans="1:6" ht="21">
      <c r="A7" s="183" t="s">
        <v>343</v>
      </c>
      <c r="B7" s="183"/>
      <c r="C7" s="184">
        <v>4864.81</v>
      </c>
      <c r="D7" s="183"/>
      <c r="F7" s="141" t="e">
        <f>(C5+C6+C7+C8+C10+#REF!+#REF!+C12+C13++C14+#REF!+C18+C73+C74+C75+#REF!+#REF!+C76+C77+C78+C79+C80+C81+C82)</f>
        <v>#REF!</v>
      </c>
    </row>
    <row r="8" spans="1:4" ht="21">
      <c r="A8" s="183" t="s">
        <v>344</v>
      </c>
      <c r="B8" s="183"/>
      <c r="C8" s="184">
        <v>13184230.09</v>
      </c>
      <c r="D8" s="183"/>
    </row>
    <row r="9" spans="1:4" ht="21">
      <c r="A9" s="183" t="s">
        <v>417</v>
      </c>
      <c r="B9" s="183"/>
      <c r="C9" s="184">
        <v>6034216.44</v>
      </c>
      <c r="D9" s="183"/>
    </row>
    <row r="10" spans="1:4" ht="21">
      <c r="A10" s="183" t="s">
        <v>345</v>
      </c>
      <c r="B10" s="183"/>
      <c r="C10" s="184">
        <v>52958</v>
      </c>
      <c r="D10" s="183"/>
    </row>
    <row r="11" spans="1:4" ht="21">
      <c r="A11" s="183" t="s">
        <v>296</v>
      </c>
      <c r="B11" s="183"/>
      <c r="C11" s="184">
        <v>854840.76</v>
      </c>
      <c r="D11" s="183"/>
    </row>
    <row r="12" spans="1:4" ht="21">
      <c r="A12" s="183" t="s">
        <v>346</v>
      </c>
      <c r="B12" s="183"/>
      <c r="C12" s="184">
        <v>2591401.9</v>
      </c>
      <c r="D12" s="183"/>
    </row>
    <row r="13" spans="1:4" ht="21">
      <c r="A13" s="183" t="s">
        <v>347</v>
      </c>
      <c r="B13" s="183"/>
      <c r="C13" s="184">
        <v>52904</v>
      </c>
      <c r="D13" s="183"/>
    </row>
    <row r="14" spans="1:4" ht="21">
      <c r="A14" s="183" t="s">
        <v>348</v>
      </c>
      <c r="B14" s="183"/>
      <c r="C14" s="184">
        <v>754.3</v>
      </c>
      <c r="D14" s="183"/>
    </row>
    <row r="15" spans="1:4" ht="21">
      <c r="A15" s="183" t="s">
        <v>349</v>
      </c>
      <c r="B15" s="183"/>
      <c r="C15" s="184">
        <v>6720</v>
      </c>
      <c r="D15" s="183"/>
    </row>
    <row r="16" spans="1:4" ht="21">
      <c r="A16" s="183" t="s">
        <v>350</v>
      </c>
      <c r="B16" s="183"/>
      <c r="C16" s="184">
        <v>400</v>
      </c>
      <c r="D16" s="183"/>
    </row>
    <row r="17" spans="1:4" ht="21">
      <c r="A17" s="183" t="s">
        <v>427</v>
      </c>
      <c r="B17" s="183"/>
      <c r="C17" s="184">
        <v>3184</v>
      </c>
      <c r="D17" s="183"/>
    </row>
    <row r="18" spans="1:4" ht="21">
      <c r="A18" s="183" t="s">
        <v>106</v>
      </c>
      <c r="B18" s="183"/>
      <c r="C18" s="184">
        <v>4626260</v>
      </c>
      <c r="D18" s="183"/>
    </row>
    <row r="19" spans="1:4" ht="21">
      <c r="A19" s="183" t="s">
        <v>351</v>
      </c>
      <c r="B19" s="183"/>
      <c r="C19" s="184"/>
      <c r="D19" s="184">
        <v>1565813.22</v>
      </c>
    </row>
    <row r="20" spans="1:4" ht="21">
      <c r="A20" s="183" t="s">
        <v>352</v>
      </c>
      <c r="B20" s="183"/>
      <c r="C20" s="184"/>
      <c r="D20" s="184">
        <v>12706.25</v>
      </c>
    </row>
    <row r="21" spans="1:4" ht="21">
      <c r="A21" s="183" t="s">
        <v>353</v>
      </c>
      <c r="B21" s="183"/>
      <c r="C21" s="184"/>
      <c r="D21" s="184">
        <v>236690</v>
      </c>
    </row>
    <row r="22" spans="1:4" ht="21">
      <c r="A22" s="183" t="s">
        <v>354</v>
      </c>
      <c r="B22" s="183"/>
      <c r="C22" s="184"/>
      <c r="D22" s="184">
        <v>59023.45</v>
      </c>
    </row>
    <row r="23" spans="1:4" ht="21">
      <c r="A23" s="183" t="s">
        <v>356</v>
      </c>
      <c r="B23" s="183"/>
      <c r="C23" s="184"/>
      <c r="D23" s="184">
        <v>337200</v>
      </c>
    </row>
    <row r="24" spans="1:4" ht="21">
      <c r="A24" s="183" t="s">
        <v>357</v>
      </c>
      <c r="B24" s="183"/>
      <c r="C24" s="184"/>
      <c r="D24" s="184">
        <v>127400</v>
      </c>
    </row>
    <row r="25" spans="1:6" ht="21">
      <c r="A25" s="183" t="s">
        <v>418</v>
      </c>
      <c r="B25" s="183"/>
      <c r="C25" s="184"/>
      <c r="D25" s="184">
        <v>11540</v>
      </c>
      <c r="F25" s="141">
        <f>D29+D30+D31+D32+D33+D35+D36+D37+D38+D39+D40+D41+D42+D45+D46+D47+D48+D49+D50+D52+D53+D54+D55+D56+D57+D59+D60+D61+D62+D63+D64+D65+D66+D68+D69+D70+D72</f>
        <v>49122767.22</v>
      </c>
    </row>
    <row r="26" spans="1:6" ht="21">
      <c r="A26" s="183" t="s">
        <v>14</v>
      </c>
      <c r="B26" s="183"/>
      <c r="C26" s="184"/>
      <c r="D26" s="184">
        <v>213073.56</v>
      </c>
      <c r="F26" s="141"/>
    </row>
    <row r="27" spans="1:4" ht="21">
      <c r="A27" s="183" t="s">
        <v>18</v>
      </c>
      <c r="B27" s="183"/>
      <c r="C27" s="184"/>
      <c r="D27" s="184">
        <v>6845772.35</v>
      </c>
    </row>
    <row r="28" spans="1:4" ht="21">
      <c r="A28" s="187" t="s">
        <v>19</v>
      </c>
      <c r="B28" s="187"/>
      <c r="C28" s="188"/>
      <c r="D28" s="188">
        <v>9360319.19</v>
      </c>
    </row>
    <row r="29" spans="1:4" ht="21">
      <c r="A29" s="185" t="s">
        <v>239</v>
      </c>
      <c r="B29" s="185"/>
      <c r="C29" s="185"/>
      <c r="D29" s="186">
        <v>47336</v>
      </c>
    </row>
    <row r="30" spans="1:4" ht="21">
      <c r="A30" s="183" t="s">
        <v>240</v>
      </c>
      <c r="B30" s="183"/>
      <c r="C30" s="183"/>
      <c r="D30" s="184">
        <v>135655.25</v>
      </c>
    </row>
    <row r="31" spans="1:4" ht="21">
      <c r="A31" s="183" t="s">
        <v>241</v>
      </c>
      <c r="B31" s="183"/>
      <c r="C31" s="183"/>
      <c r="D31" s="184">
        <v>31823</v>
      </c>
    </row>
    <row r="32" spans="1:4" ht="21">
      <c r="A32" s="183" t="s">
        <v>419</v>
      </c>
      <c r="B32" s="183"/>
      <c r="C32" s="183"/>
      <c r="D32" s="184">
        <v>2000</v>
      </c>
    </row>
    <row r="33" spans="1:4" ht="21">
      <c r="A33" s="183" t="s">
        <v>358</v>
      </c>
      <c r="B33" s="183"/>
      <c r="C33" s="183"/>
      <c r="D33" s="184">
        <v>187360</v>
      </c>
    </row>
    <row r="34" spans="1:4" ht="21">
      <c r="A34" s="172" t="s">
        <v>233</v>
      </c>
      <c r="B34" s="172" t="s">
        <v>234</v>
      </c>
      <c r="C34" s="172" t="s">
        <v>339</v>
      </c>
      <c r="D34" s="172" t="s">
        <v>340</v>
      </c>
    </row>
    <row r="35" spans="1:4" ht="21">
      <c r="A35" s="183" t="s">
        <v>359</v>
      </c>
      <c r="B35" s="183"/>
      <c r="C35" s="183"/>
      <c r="D35" s="184">
        <v>3700</v>
      </c>
    </row>
    <row r="36" spans="1:4" ht="21">
      <c r="A36" s="183" t="s">
        <v>360</v>
      </c>
      <c r="B36" s="183"/>
      <c r="C36" s="183"/>
      <c r="D36" s="184">
        <v>1800</v>
      </c>
    </row>
    <row r="37" spans="1:4" ht="21">
      <c r="A37" s="183" t="s">
        <v>253</v>
      </c>
      <c r="B37" s="183"/>
      <c r="C37" s="183"/>
      <c r="D37" s="184">
        <v>4240</v>
      </c>
    </row>
    <row r="38" spans="1:4" ht="21">
      <c r="A38" s="183" t="s">
        <v>420</v>
      </c>
      <c r="B38" s="183"/>
      <c r="C38" s="183"/>
      <c r="D38" s="184">
        <v>1000</v>
      </c>
    </row>
    <row r="39" spans="1:4" ht="21">
      <c r="A39" s="183" t="s">
        <v>361</v>
      </c>
      <c r="B39" s="183"/>
      <c r="C39" s="183"/>
      <c r="D39" s="184">
        <v>1310</v>
      </c>
    </row>
    <row r="40" spans="1:4" ht="21">
      <c r="A40" s="183" t="s">
        <v>251</v>
      </c>
      <c r="B40" s="183"/>
      <c r="C40" s="183"/>
      <c r="D40" s="184">
        <v>28600</v>
      </c>
    </row>
    <row r="41" spans="1:4" ht="21">
      <c r="A41" s="183" t="s">
        <v>362</v>
      </c>
      <c r="B41" s="183"/>
      <c r="C41" s="183"/>
      <c r="D41" s="184">
        <v>3870</v>
      </c>
    </row>
    <row r="42" spans="1:4" ht="21">
      <c r="A42" s="183" t="s">
        <v>363</v>
      </c>
      <c r="B42" s="183"/>
      <c r="C42" s="183"/>
      <c r="D42" s="184">
        <v>121279.84</v>
      </c>
    </row>
    <row r="43" spans="1:4" ht="21">
      <c r="A43" s="183" t="s">
        <v>364</v>
      </c>
      <c r="B43" s="183"/>
      <c r="C43" s="183"/>
      <c r="D43" s="184">
        <v>628755</v>
      </c>
    </row>
    <row r="44" spans="1:4" ht="21">
      <c r="A44" s="183" t="s">
        <v>421</v>
      </c>
      <c r="B44" s="183"/>
      <c r="C44" s="183"/>
      <c r="D44" s="184">
        <v>39550</v>
      </c>
    </row>
    <row r="45" spans="1:4" ht="21">
      <c r="A45" s="183" t="s">
        <v>365</v>
      </c>
      <c r="B45" s="183"/>
      <c r="C45" s="183"/>
      <c r="D45" s="184">
        <v>7250</v>
      </c>
    </row>
    <row r="46" spans="1:4" ht="21">
      <c r="A46" s="183" t="s">
        <v>366</v>
      </c>
      <c r="B46" s="183"/>
      <c r="C46" s="183"/>
      <c r="D46" s="184">
        <v>354542.95</v>
      </c>
    </row>
    <row r="47" spans="1:4" ht="21">
      <c r="A47" s="183" t="s">
        <v>367</v>
      </c>
      <c r="B47" s="183"/>
      <c r="C47" s="183"/>
      <c r="D47" s="184">
        <v>10264187.29</v>
      </c>
    </row>
    <row r="48" spans="1:4" ht="21">
      <c r="A48" s="183" t="s">
        <v>368</v>
      </c>
      <c r="B48" s="183"/>
      <c r="C48" s="183"/>
      <c r="D48" s="184">
        <v>3547438.65</v>
      </c>
    </row>
    <row r="49" spans="1:4" ht="21">
      <c r="A49" s="183" t="s">
        <v>369</v>
      </c>
      <c r="B49" s="183"/>
      <c r="C49" s="183"/>
      <c r="D49" s="184">
        <v>72796.33</v>
      </c>
    </row>
    <row r="50" spans="1:4" ht="21">
      <c r="A50" s="183" t="s">
        <v>269</v>
      </c>
      <c r="B50" s="183"/>
      <c r="C50" s="183"/>
      <c r="D50" s="184">
        <v>7957002.68</v>
      </c>
    </row>
    <row r="51" spans="1:4" ht="21">
      <c r="A51" s="183" t="s">
        <v>270</v>
      </c>
      <c r="B51" s="183"/>
      <c r="C51" s="183"/>
      <c r="D51" s="184">
        <v>106628.36</v>
      </c>
    </row>
    <row r="52" spans="1:4" ht="21">
      <c r="A52" s="183" t="s">
        <v>370</v>
      </c>
      <c r="B52" s="183"/>
      <c r="C52" s="183"/>
      <c r="D52" s="184">
        <v>52848.23</v>
      </c>
    </row>
    <row r="53" spans="1:4" ht="21">
      <c r="A53" s="183" t="s">
        <v>371</v>
      </c>
      <c r="B53" s="183"/>
      <c r="C53" s="183"/>
      <c r="D53" s="184">
        <v>370004</v>
      </c>
    </row>
    <row r="54" spans="1:4" ht="21">
      <c r="A54" s="183" t="s">
        <v>372</v>
      </c>
      <c r="B54" s="183"/>
      <c r="C54" s="183"/>
      <c r="D54" s="184">
        <v>7234843</v>
      </c>
    </row>
    <row r="55" spans="1:4" ht="21">
      <c r="A55" s="183" t="s">
        <v>280</v>
      </c>
      <c r="B55" s="183"/>
      <c r="C55" s="183"/>
      <c r="D55" s="184">
        <v>10787200</v>
      </c>
    </row>
    <row r="56" spans="1:4" ht="21">
      <c r="A56" s="183" t="s">
        <v>281</v>
      </c>
      <c r="B56" s="183"/>
      <c r="C56" s="183"/>
      <c r="D56" s="184">
        <v>2342400</v>
      </c>
    </row>
    <row r="57" spans="1:4" ht="21">
      <c r="A57" s="183" t="s">
        <v>282</v>
      </c>
      <c r="B57" s="183"/>
      <c r="C57" s="183"/>
      <c r="D57" s="184">
        <v>148500</v>
      </c>
    </row>
    <row r="58" spans="1:4" ht="21">
      <c r="A58" s="183" t="s">
        <v>373</v>
      </c>
      <c r="B58" s="183"/>
      <c r="C58" s="183"/>
      <c r="D58" s="184">
        <v>4472410</v>
      </c>
    </row>
    <row r="59" spans="1:4" ht="21">
      <c r="A59" s="183" t="s">
        <v>287</v>
      </c>
      <c r="B59" s="183"/>
      <c r="C59" s="183"/>
      <c r="D59" s="184">
        <v>222700</v>
      </c>
    </row>
    <row r="60" spans="1:4" ht="21">
      <c r="A60" s="183" t="s">
        <v>374</v>
      </c>
      <c r="B60" s="183"/>
      <c r="C60" s="183"/>
      <c r="D60" s="184">
        <v>881430</v>
      </c>
    </row>
    <row r="61" spans="1:4" ht="21">
      <c r="A61" s="187" t="s">
        <v>375</v>
      </c>
      <c r="B61" s="187"/>
      <c r="C61" s="187"/>
      <c r="D61" s="188">
        <v>2419600</v>
      </c>
    </row>
    <row r="62" spans="1:4" ht="21">
      <c r="A62" s="183" t="s">
        <v>376</v>
      </c>
      <c r="B62" s="183"/>
      <c r="C62" s="183"/>
      <c r="D62" s="184">
        <v>1150558</v>
      </c>
    </row>
    <row r="63" spans="1:4" ht="21">
      <c r="A63" s="183" t="s">
        <v>377</v>
      </c>
      <c r="B63" s="183"/>
      <c r="C63" s="183"/>
      <c r="D63" s="184">
        <v>344168</v>
      </c>
    </row>
    <row r="64" spans="1:4" ht="21">
      <c r="A64" s="185" t="s">
        <v>378</v>
      </c>
      <c r="B64" s="185"/>
      <c r="C64" s="185"/>
      <c r="D64" s="186">
        <v>220000</v>
      </c>
    </row>
    <row r="65" spans="1:4" ht="21">
      <c r="A65" s="185" t="s">
        <v>289</v>
      </c>
      <c r="B65" s="185"/>
      <c r="C65" s="185"/>
      <c r="D65" s="186">
        <v>28020</v>
      </c>
    </row>
    <row r="66" spans="1:4" ht="21">
      <c r="A66" s="185" t="s">
        <v>379</v>
      </c>
      <c r="B66" s="185"/>
      <c r="C66" s="185"/>
      <c r="D66" s="186">
        <v>5604</v>
      </c>
    </row>
    <row r="67" spans="1:4" ht="21">
      <c r="A67" s="172" t="s">
        <v>233</v>
      </c>
      <c r="B67" s="172" t="s">
        <v>234</v>
      </c>
      <c r="C67" s="172" t="s">
        <v>339</v>
      </c>
      <c r="D67" s="172" t="s">
        <v>340</v>
      </c>
    </row>
    <row r="68" spans="1:4" ht="21">
      <c r="A68" s="185" t="s">
        <v>422</v>
      </c>
      <c r="B68" s="185"/>
      <c r="C68" s="185"/>
      <c r="D68" s="186">
        <v>54900</v>
      </c>
    </row>
    <row r="69" spans="1:4" ht="21">
      <c r="A69" s="185" t="s">
        <v>423</v>
      </c>
      <c r="B69" s="185"/>
      <c r="C69" s="185"/>
      <c r="D69" s="186">
        <v>36600</v>
      </c>
    </row>
    <row r="70" spans="1:4" ht="21">
      <c r="A70" s="185" t="s">
        <v>424</v>
      </c>
      <c r="B70" s="185"/>
      <c r="C70" s="185"/>
      <c r="D70" s="186">
        <v>36600</v>
      </c>
    </row>
    <row r="71" spans="1:4" ht="21">
      <c r="A71" s="185" t="s">
        <v>425</v>
      </c>
      <c r="B71" s="185"/>
      <c r="C71" s="185"/>
      <c r="D71" s="186">
        <v>78690</v>
      </c>
    </row>
    <row r="72" spans="1:4" ht="21">
      <c r="A72" s="185" t="s">
        <v>426</v>
      </c>
      <c r="B72" s="185"/>
      <c r="C72" s="185"/>
      <c r="D72" s="186">
        <v>13600</v>
      </c>
    </row>
    <row r="73" spans="1:4" ht="21">
      <c r="A73" s="185" t="s">
        <v>64</v>
      </c>
      <c r="B73" s="185"/>
      <c r="C73" s="186">
        <v>12547457.68</v>
      </c>
      <c r="D73" s="186"/>
    </row>
    <row r="74" spans="1:4" ht="21">
      <c r="A74" s="183" t="s">
        <v>380</v>
      </c>
      <c r="B74" s="183"/>
      <c r="C74" s="184">
        <v>14305534.55</v>
      </c>
      <c r="D74" s="184"/>
    </row>
    <row r="75" spans="1:4" ht="21">
      <c r="A75" s="183" t="s">
        <v>381</v>
      </c>
      <c r="B75" s="183"/>
      <c r="C75" s="184">
        <v>2507162</v>
      </c>
      <c r="D75" s="184"/>
    </row>
    <row r="76" spans="1:4" ht="21">
      <c r="A76" s="183" t="s">
        <v>69</v>
      </c>
      <c r="B76" s="183"/>
      <c r="C76" s="184">
        <v>254228</v>
      </c>
      <c r="D76" s="183"/>
    </row>
    <row r="77" spans="1:4" ht="21">
      <c r="A77" s="183" t="s">
        <v>70</v>
      </c>
      <c r="B77" s="183"/>
      <c r="C77" s="184">
        <v>5144726.76</v>
      </c>
      <c r="D77" s="183"/>
    </row>
    <row r="78" spans="1:4" ht="21">
      <c r="A78" s="185" t="s">
        <v>71</v>
      </c>
      <c r="B78" s="185"/>
      <c r="C78" s="186">
        <v>3235022.76</v>
      </c>
      <c r="D78" s="185"/>
    </row>
    <row r="79" spans="1:4" ht="21">
      <c r="A79" s="183" t="s">
        <v>72</v>
      </c>
      <c r="B79" s="183"/>
      <c r="C79" s="184">
        <v>814632.2</v>
      </c>
      <c r="D79" s="183"/>
    </row>
    <row r="80" spans="1:4" ht="21">
      <c r="A80" s="183" t="s">
        <v>74</v>
      </c>
      <c r="B80" s="183"/>
      <c r="C80" s="184">
        <v>2756321.38</v>
      </c>
      <c r="D80" s="183"/>
    </row>
    <row r="81" spans="1:4" ht="21">
      <c r="A81" s="183" t="s">
        <v>73</v>
      </c>
      <c r="B81" s="183"/>
      <c r="C81" s="184">
        <v>814260</v>
      </c>
      <c r="D81" s="183"/>
    </row>
    <row r="82" spans="1:4" ht="21">
      <c r="A82" s="183" t="s">
        <v>53</v>
      </c>
      <c r="B82" s="183"/>
      <c r="C82" s="184">
        <v>3018900</v>
      </c>
      <c r="D82" s="183"/>
    </row>
    <row r="83" spans="1:4" ht="21">
      <c r="A83" s="154"/>
      <c r="B83" s="154"/>
      <c r="C83" s="189">
        <f>C5+C6+C7+C8+C9+C10+C11+C12+C13+C14+C15+C16+C17+C18+C73+C74+C75+C76+C77+C78+C79+C80+C81+C82</f>
        <v>73218338.6</v>
      </c>
      <c r="D83" s="189">
        <f>D19+D20+D21+D22+D23+D24+D25+D26+D27+D28+D29+D30+D31+D32+D33+D35+D36+D37+D38+D39+D40+D41+D42+D43+D44+D45+D46+D47+D48+D49+D50+D51+D52+D53+D54+D55+D56+D57+D58+D59+D60+D61+D62+D63+D64+D65+D66+D68+D69+D70+D71+D72</f>
        <v>73218338.6</v>
      </c>
    </row>
    <row r="84" spans="1:4" ht="21">
      <c r="A84" s="47"/>
      <c r="B84" s="47"/>
      <c r="C84" s="47"/>
      <c r="D84" s="47"/>
    </row>
    <row r="85" spans="1:4" ht="21">
      <c r="A85" s="20"/>
      <c r="B85" s="20"/>
      <c r="C85" s="20"/>
      <c r="D85" s="20"/>
    </row>
    <row r="86" spans="1:4" ht="21">
      <c r="A86" s="20"/>
      <c r="B86" s="20"/>
      <c r="C86" s="20"/>
      <c r="D86" s="20"/>
    </row>
    <row r="87" spans="1:4" ht="21">
      <c r="A87" s="20"/>
      <c r="B87" s="20"/>
      <c r="C87" s="20"/>
      <c r="D87" s="20"/>
    </row>
    <row r="88" spans="1:4" ht="21">
      <c r="A88" s="20"/>
      <c r="B88" s="20"/>
      <c r="C88" s="20"/>
      <c r="D88" s="20"/>
    </row>
    <row r="89" spans="1:4" ht="21">
      <c r="A89" s="20"/>
      <c r="B89" s="20"/>
      <c r="C89" s="20"/>
      <c r="D89" s="20"/>
    </row>
    <row r="90" spans="1:4" ht="21">
      <c r="A90" s="20"/>
      <c r="B90" s="20"/>
      <c r="C90" s="20"/>
      <c r="D90" s="20"/>
    </row>
    <row r="91" spans="1:4" ht="21">
      <c r="A91" s="20"/>
      <c r="B91" s="20"/>
      <c r="C91" s="20"/>
      <c r="D91" s="20"/>
    </row>
    <row r="92" spans="1:4" ht="21">
      <c r="A92" s="20"/>
      <c r="B92" s="20"/>
      <c r="C92" s="20"/>
      <c r="D92" s="20"/>
    </row>
    <row r="93" spans="1:4" ht="21">
      <c r="A93" s="20"/>
      <c r="B93" s="20"/>
      <c r="C93" s="20"/>
      <c r="D93" s="20"/>
    </row>
    <row r="94" spans="1:4" ht="21">
      <c r="A94" s="20"/>
      <c r="B94" s="20"/>
      <c r="C94" s="20"/>
      <c r="D94" s="20"/>
    </row>
    <row r="95" spans="1:4" ht="21">
      <c r="A95" s="20"/>
      <c r="B95" s="20"/>
      <c r="C95" s="20"/>
      <c r="D95" s="20"/>
    </row>
    <row r="96" spans="1:4" ht="21">
      <c r="A96" s="20"/>
      <c r="B96" s="20"/>
      <c r="C96" s="20"/>
      <c r="D96" s="20"/>
    </row>
    <row r="97" spans="1:4" ht="21">
      <c r="A97" s="20"/>
      <c r="B97" s="20"/>
      <c r="C97" s="20"/>
      <c r="D97" s="20"/>
    </row>
    <row r="98" spans="1:4" ht="21">
      <c r="A98" s="20"/>
      <c r="B98" s="20"/>
      <c r="C98" s="20"/>
      <c r="D98" s="20"/>
    </row>
    <row r="99" spans="1:4" ht="21">
      <c r="A99" s="20"/>
      <c r="B99" s="20"/>
      <c r="C99" s="20"/>
      <c r="D99" s="20"/>
    </row>
    <row r="100" spans="1:4" ht="21">
      <c r="A100" s="20"/>
      <c r="B100" s="20"/>
      <c r="C100" s="20"/>
      <c r="D100" s="20"/>
    </row>
    <row r="101" spans="1:4" ht="21">
      <c r="A101" s="20"/>
      <c r="B101" s="20"/>
      <c r="C101" s="20"/>
      <c r="D101" s="20"/>
    </row>
    <row r="102" spans="1:4" ht="21">
      <c r="A102" s="20"/>
      <c r="B102" s="20"/>
      <c r="C102" s="20"/>
      <c r="D102" s="20"/>
    </row>
    <row r="103" spans="1:4" ht="21">
      <c r="A103" s="20"/>
      <c r="B103" s="20"/>
      <c r="C103" s="20"/>
      <c r="D103" s="20"/>
    </row>
    <row r="104" spans="1:4" ht="21">
      <c r="A104" s="20"/>
      <c r="B104" s="20"/>
      <c r="C104" s="20"/>
      <c r="D104" s="20"/>
    </row>
    <row r="105" spans="1:4" ht="21">
      <c r="A105" s="20"/>
      <c r="B105" s="20"/>
      <c r="C105" s="20"/>
      <c r="D105" s="20"/>
    </row>
    <row r="106" spans="1:4" ht="21">
      <c r="A106" s="20"/>
      <c r="B106" s="20"/>
      <c r="C106" s="20"/>
      <c r="D106" s="20"/>
    </row>
    <row r="107" spans="1:4" ht="21">
      <c r="A107" s="20"/>
      <c r="B107" s="20"/>
      <c r="C107" s="20"/>
      <c r="D107" s="20"/>
    </row>
    <row r="108" spans="1:4" ht="21">
      <c r="A108" s="20"/>
      <c r="B108" s="20"/>
      <c r="C108" s="20"/>
      <c r="D108" s="20"/>
    </row>
    <row r="109" spans="1:4" ht="21">
      <c r="A109" s="20"/>
      <c r="B109" s="20"/>
      <c r="C109" s="20"/>
      <c r="D109" s="20"/>
    </row>
    <row r="110" spans="1:4" ht="21">
      <c r="A110" s="20"/>
      <c r="B110" s="20"/>
      <c r="C110" s="20"/>
      <c r="D110" s="20"/>
    </row>
    <row r="111" spans="1:4" ht="21">
      <c r="A111" s="20"/>
      <c r="B111" s="20"/>
      <c r="C111" s="20"/>
      <c r="D111" s="20"/>
    </row>
    <row r="112" spans="1:4" ht="21">
      <c r="A112" s="20"/>
      <c r="B112" s="20"/>
      <c r="C112" s="20"/>
      <c r="D112" s="20"/>
    </row>
    <row r="113" spans="1:4" ht="21">
      <c r="A113" s="20"/>
      <c r="B113" s="20"/>
      <c r="C113" s="20"/>
      <c r="D113" s="20"/>
    </row>
    <row r="114" spans="1:4" ht="21">
      <c r="A114" s="20"/>
      <c r="B114" s="20"/>
      <c r="C114" s="20"/>
      <c r="D114" s="20"/>
    </row>
    <row r="115" spans="1:4" ht="21">
      <c r="A115" s="20"/>
      <c r="B115" s="20"/>
      <c r="C115" s="20"/>
      <c r="D115" s="20"/>
    </row>
    <row r="116" spans="1:4" ht="21">
      <c r="A116" s="20"/>
      <c r="B116" s="20"/>
      <c r="C116" s="20"/>
      <c r="D116" s="20"/>
    </row>
    <row r="117" spans="1:4" ht="21">
      <c r="A117" s="20"/>
      <c r="B117" s="20"/>
      <c r="C117" s="20"/>
      <c r="D117" s="20"/>
    </row>
    <row r="118" spans="1:4" ht="21">
      <c r="A118" s="20"/>
      <c r="B118" s="20"/>
      <c r="C118" s="20"/>
      <c r="D118" s="20"/>
    </row>
    <row r="119" spans="1:4" ht="21">
      <c r="A119" s="20"/>
      <c r="B119" s="20"/>
      <c r="C119" s="20"/>
      <c r="D119" s="20"/>
    </row>
    <row r="120" spans="1:4" ht="21">
      <c r="A120" s="20"/>
      <c r="B120" s="20"/>
      <c r="C120" s="20"/>
      <c r="D120" s="20"/>
    </row>
    <row r="121" spans="1:4" ht="21">
      <c r="A121" s="20"/>
      <c r="B121" s="20"/>
      <c r="C121" s="20"/>
      <c r="D121" s="20"/>
    </row>
    <row r="122" spans="1:4" ht="21">
      <c r="A122" s="20"/>
      <c r="B122" s="20"/>
      <c r="C122" s="20"/>
      <c r="D122" s="20"/>
    </row>
    <row r="123" spans="1:4" ht="21">
      <c r="A123" s="20"/>
      <c r="B123" s="20"/>
      <c r="C123" s="20"/>
      <c r="D123" s="20"/>
    </row>
    <row r="124" spans="1:4" ht="21">
      <c r="A124" s="20"/>
      <c r="B124" s="20"/>
      <c r="C124" s="20"/>
      <c r="D124" s="20"/>
    </row>
    <row r="125" spans="1:4" ht="21">
      <c r="A125" s="20"/>
      <c r="B125" s="20"/>
      <c r="C125" s="20"/>
      <c r="D125" s="20"/>
    </row>
    <row r="126" spans="1:4" ht="21">
      <c r="A126" s="20"/>
      <c r="B126" s="20"/>
      <c r="C126" s="20"/>
      <c r="D126" s="20"/>
    </row>
    <row r="127" spans="1:4" ht="21">
      <c r="A127" s="20"/>
      <c r="B127" s="20"/>
      <c r="C127" s="20"/>
      <c r="D127" s="20"/>
    </row>
    <row r="128" spans="1:4" ht="21">
      <c r="A128" s="20"/>
      <c r="B128" s="20"/>
      <c r="C128" s="20"/>
      <c r="D128" s="20"/>
    </row>
    <row r="129" spans="1:4" ht="21">
      <c r="A129" s="20"/>
      <c r="B129" s="20"/>
      <c r="C129" s="20"/>
      <c r="D129" s="20"/>
    </row>
    <row r="130" spans="1:4" ht="21">
      <c r="A130" s="20"/>
      <c r="B130" s="20"/>
      <c r="C130" s="20"/>
      <c r="D130" s="20"/>
    </row>
    <row r="131" spans="1:4" ht="21">
      <c r="A131" s="20"/>
      <c r="B131" s="20"/>
      <c r="C131" s="20"/>
      <c r="D131" s="20"/>
    </row>
    <row r="132" spans="1:4" ht="21">
      <c r="A132" s="20"/>
      <c r="B132" s="20"/>
      <c r="C132" s="20"/>
      <c r="D132" s="20"/>
    </row>
    <row r="133" spans="1:4" ht="21">
      <c r="A133" s="20"/>
      <c r="B133" s="20"/>
      <c r="C133" s="20"/>
      <c r="D133" s="20"/>
    </row>
    <row r="134" spans="1:4" ht="21">
      <c r="A134" s="20"/>
      <c r="B134" s="20"/>
      <c r="C134" s="20"/>
      <c r="D134" s="20"/>
    </row>
    <row r="135" spans="1:4" ht="21">
      <c r="A135" s="242" t="s">
        <v>337</v>
      </c>
      <c r="B135" s="242"/>
      <c r="C135" s="242"/>
      <c r="D135" s="242"/>
    </row>
    <row r="136" spans="1:4" ht="21">
      <c r="A136" s="242" t="s">
        <v>338</v>
      </c>
      <c r="B136" s="242"/>
      <c r="C136" s="242"/>
      <c r="D136" s="242"/>
    </row>
    <row r="137" spans="1:4" ht="21">
      <c r="A137" s="242" t="s">
        <v>389</v>
      </c>
      <c r="B137" s="242"/>
      <c r="C137" s="242"/>
      <c r="D137" s="242"/>
    </row>
    <row r="138" spans="1:4" ht="21">
      <c r="A138" s="172" t="s">
        <v>233</v>
      </c>
      <c r="B138" s="172" t="s">
        <v>234</v>
      </c>
      <c r="C138" s="172" t="s">
        <v>339</v>
      </c>
      <c r="D138" s="172" t="s">
        <v>340</v>
      </c>
    </row>
    <row r="139" spans="1:4" ht="21">
      <c r="A139" s="145" t="s">
        <v>341</v>
      </c>
      <c r="B139" s="145"/>
      <c r="C139" s="190"/>
      <c r="D139" s="145"/>
    </row>
    <row r="140" spans="1:4" ht="21">
      <c r="A140" s="27" t="s">
        <v>342</v>
      </c>
      <c r="B140" s="27"/>
      <c r="C140" s="24"/>
      <c r="D140" s="27"/>
    </row>
    <row r="141" spans="1:4" ht="21">
      <c r="A141" s="27" t="s">
        <v>343</v>
      </c>
      <c r="B141" s="27"/>
      <c r="C141" s="24"/>
      <c r="D141" s="27"/>
    </row>
    <row r="142" spans="1:4" ht="21">
      <c r="A142" s="27" t="s">
        <v>344</v>
      </c>
      <c r="B142" s="27"/>
      <c r="C142" s="24"/>
      <c r="D142" s="27"/>
    </row>
    <row r="143" spans="1:4" ht="21">
      <c r="A143" s="27" t="s">
        <v>345</v>
      </c>
      <c r="B143" s="27"/>
      <c r="C143" s="24"/>
      <c r="D143" s="27"/>
    </row>
    <row r="144" spans="1:4" ht="21">
      <c r="A144" s="27" t="s">
        <v>346</v>
      </c>
      <c r="B144" s="27"/>
      <c r="C144" s="24"/>
      <c r="D144" s="27"/>
    </row>
    <row r="145" spans="1:4" ht="21">
      <c r="A145" s="27" t="s">
        <v>390</v>
      </c>
      <c r="B145" s="27"/>
      <c r="C145" s="24"/>
      <c r="D145" s="27"/>
    </row>
    <row r="146" spans="1:4" ht="21">
      <c r="A146" s="27" t="s">
        <v>391</v>
      </c>
      <c r="B146" s="27"/>
      <c r="C146" s="24"/>
      <c r="D146" s="27"/>
    </row>
    <row r="147" spans="1:4" ht="21">
      <c r="A147" s="27" t="s">
        <v>348</v>
      </c>
      <c r="B147" s="27"/>
      <c r="C147" s="24"/>
      <c r="D147" s="27"/>
    </row>
    <row r="148" spans="1:4" ht="21">
      <c r="A148" s="27" t="s">
        <v>106</v>
      </c>
      <c r="B148" s="27"/>
      <c r="C148" s="24"/>
      <c r="D148" s="27"/>
    </row>
    <row r="149" spans="1:4" ht="21">
      <c r="A149" s="27" t="s">
        <v>351</v>
      </c>
      <c r="B149" s="27"/>
      <c r="C149" s="24"/>
      <c r="D149" s="24"/>
    </row>
    <row r="150" spans="1:4" ht="21">
      <c r="A150" s="27" t="s">
        <v>352</v>
      </c>
      <c r="B150" s="27"/>
      <c r="C150" s="24"/>
      <c r="D150" s="24"/>
    </row>
    <row r="151" spans="1:4" ht="21">
      <c r="A151" s="27" t="s">
        <v>353</v>
      </c>
      <c r="B151" s="27"/>
      <c r="C151" s="24"/>
      <c r="D151" s="24"/>
    </row>
    <row r="152" spans="1:4" ht="21">
      <c r="A152" s="27" t="s">
        <v>354</v>
      </c>
      <c r="B152" s="27"/>
      <c r="C152" s="24"/>
      <c r="D152" s="24"/>
    </row>
    <row r="153" spans="1:4" ht="21">
      <c r="A153" s="27" t="s">
        <v>392</v>
      </c>
      <c r="B153" s="27"/>
      <c r="C153" s="24"/>
      <c r="D153" s="24"/>
    </row>
    <row r="154" spans="1:4" ht="21">
      <c r="A154" s="27" t="s">
        <v>393</v>
      </c>
      <c r="B154" s="27"/>
      <c r="C154" s="24"/>
      <c r="D154" s="24"/>
    </row>
    <row r="155" spans="1:4" ht="21">
      <c r="A155" s="27" t="s">
        <v>394</v>
      </c>
      <c r="B155" s="27"/>
      <c r="C155" s="24"/>
      <c r="D155" s="24"/>
    </row>
    <row r="156" spans="1:4" ht="21">
      <c r="A156" s="27" t="s">
        <v>395</v>
      </c>
      <c r="B156" s="27"/>
      <c r="C156" s="24"/>
      <c r="D156" s="24"/>
    </row>
    <row r="157" spans="1:4" ht="21">
      <c r="A157" s="27" t="s">
        <v>396</v>
      </c>
      <c r="B157" s="27"/>
      <c r="C157" s="24"/>
      <c r="D157" s="24"/>
    </row>
    <row r="158" spans="1:4" ht="21">
      <c r="A158" s="27" t="s">
        <v>397</v>
      </c>
      <c r="B158" s="27"/>
      <c r="C158" s="24"/>
      <c r="D158" s="24"/>
    </row>
    <row r="159" spans="1:4" ht="21">
      <c r="A159" s="27" t="s">
        <v>355</v>
      </c>
      <c r="B159" s="27"/>
      <c r="C159" s="24"/>
      <c r="D159" s="24"/>
    </row>
    <row r="160" spans="1:4" ht="21">
      <c r="A160" s="27" t="s">
        <v>398</v>
      </c>
      <c r="B160" s="27"/>
      <c r="C160" s="24"/>
      <c r="D160" s="24"/>
    </row>
    <row r="161" spans="1:4" ht="21">
      <c r="A161" s="27" t="s">
        <v>399</v>
      </c>
      <c r="B161" s="27"/>
      <c r="C161" s="24"/>
      <c r="D161" s="24"/>
    </row>
    <row r="162" spans="1:4" ht="21">
      <c r="A162" s="27" t="s">
        <v>400</v>
      </c>
      <c r="B162" s="27"/>
      <c r="C162" s="24"/>
      <c r="D162" s="24"/>
    </row>
    <row r="163" spans="1:4" ht="21">
      <c r="A163" s="27" t="s">
        <v>401</v>
      </c>
      <c r="B163" s="27"/>
      <c r="C163" s="24"/>
      <c r="D163" s="24"/>
    </row>
    <row r="164" spans="1:4" ht="21">
      <c r="A164" s="27" t="s">
        <v>14</v>
      </c>
      <c r="B164" s="27"/>
      <c r="C164" s="24"/>
      <c r="D164" s="24"/>
    </row>
    <row r="165" spans="1:4" ht="21">
      <c r="A165" s="27" t="s">
        <v>18</v>
      </c>
      <c r="B165" s="27"/>
      <c r="C165" s="24"/>
      <c r="D165" s="24"/>
    </row>
    <row r="166" spans="1:4" ht="21">
      <c r="A166" s="59" t="s">
        <v>19</v>
      </c>
      <c r="B166" s="59"/>
      <c r="C166" s="25"/>
      <c r="D166" s="25"/>
    </row>
    <row r="168" spans="1:4" ht="21">
      <c r="A168" s="172" t="s">
        <v>233</v>
      </c>
      <c r="B168" s="172" t="s">
        <v>234</v>
      </c>
      <c r="C168" s="172" t="s">
        <v>339</v>
      </c>
      <c r="D168" s="172" t="s">
        <v>340</v>
      </c>
    </row>
    <row r="169" spans="1:4" ht="21">
      <c r="A169" s="145" t="s">
        <v>239</v>
      </c>
      <c r="B169" s="145"/>
      <c r="C169" s="145"/>
      <c r="D169" s="190"/>
    </row>
    <row r="170" spans="1:4" ht="21">
      <c r="A170" s="27" t="s">
        <v>240</v>
      </c>
      <c r="B170" s="27"/>
      <c r="C170" s="27"/>
      <c r="D170" s="24"/>
    </row>
    <row r="171" spans="1:4" ht="21">
      <c r="A171" s="27" t="s">
        <v>241</v>
      </c>
      <c r="B171" s="27"/>
      <c r="C171" s="27"/>
      <c r="D171" s="24"/>
    </row>
    <row r="172" spans="1:4" ht="21">
      <c r="A172" s="27" t="s">
        <v>402</v>
      </c>
      <c r="B172" s="27"/>
      <c r="C172" s="27"/>
      <c r="D172" s="24"/>
    </row>
    <row r="173" spans="1:4" ht="21">
      <c r="A173" s="27" t="s">
        <v>358</v>
      </c>
      <c r="B173" s="27"/>
      <c r="C173" s="27"/>
      <c r="D173" s="24"/>
    </row>
    <row r="174" spans="1:4" ht="21">
      <c r="A174" s="27" t="s">
        <v>359</v>
      </c>
      <c r="B174" s="27"/>
      <c r="C174" s="27"/>
      <c r="D174" s="24"/>
    </row>
    <row r="175" spans="1:4" ht="21">
      <c r="A175" s="27" t="s">
        <v>251</v>
      </c>
      <c r="B175" s="27"/>
      <c r="C175" s="27"/>
      <c r="D175" s="24"/>
    </row>
    <row r="176" spans="1:4" ht="21">
      <c r="A176" s="27" t="s">
        <v>360</v>
      </c>
      <c r="B176" s="27"/>
      <c r="C176" s="27"/>
      <c r="D176" s="24"/>
    </row>
    <row r="177" spans="1:4" ht="21">
      <c r="A177" s="27" t="s">
        <v>361</v>
      </c>
      <c r="B177" s="27"/>
      <c r="C177" s="27"/>
      <c r="D177" s="24"/>
    </row>
    <row r="178" spans="1:4" ht="21">
      <c r="A178" s="27" t="s">
        <v>363</v>
      </c>
      <c r="B178" s="27"/>
      <c r="C178" s="27"/>
      <c r="D178" s="24"/>
    </row>
    <row r="179" spans="1:4" ht="21">
      <c r="A179" s="27" t="s">
        <v>364</v>
      </c>
      <c r="B179" s="27"/>
      <c r="C179" s="27"/>
      <c r="D179" s="24"/>
    </row>
    <row r="180" spans="1:4" ht="21">
      <c r="A180" s="27" t="s">
        <v>261</v>
      </c>
      <c r="B180" s="27"/>
      <c r="C180" s="27"/>
      <c r="D180" s="24"/>
    </row>
    <row r="181" spans="1:4" ht="21">
      <c r="A181" s="27" t="s">
        <v>366</v>
      </c>
      <c r="B181" s="27"/>
      <c r="C181" s="27"/>
      <c r="D181" s="24"/>
    </row>
    <row r="182" spans="1:4" ht="21">
      <c r="A182" s="27" t="s">
        <v>367</v>
      </c>
      <c r="B182" s="27"/>
      <c r="C182" s="27"/>
      <c r="D182" s="24"/>
    </row>
    <row r="183" spans="1:4" ht="21">
      <c r="A183" s="27" t="s">
        <v>368</v>
      </c>
      <c r="B183" s="27"/>
      <c r="C183" s="27"/>
      <c r="D183" s="24"/>
    </row>
    <row r="184" spans="1:4" ht="21">
      <c r="A184" s="27" t="s">
        <v>369</v>
      </c>
      <c r="B184" s="27"/>
      <c r="C184" s="27"/>
      <c r="D184" s="24"/>
    </row>
    <row r="185" spans="1:4" ht="21">
      <c r="A185" s="27" t="s">
        <v>268</v>
      </c>
      <c r="B185" s="27"/>
      <c r="C185" s="27"/>
      <c r="D185" s="24"/>
    </row>
    <row r="186" spans="1:4" ht="21">
      <c r="A186" s="27" t="s">
        <v>269</v>
      </c>
      <c r="B186" s="27"/>
      <c r="C186" s="27"/>
      <c r="D186" s="24"/>
    </row>
    <row r="187" spans="1:4" ht="21">
      <c r="A187" s="27" t="s">
        <v>270</v>
      </c>
      <c r="B187" s="27"/>
      <c r="C187" s="27"/>
      <c r="D187" s="24"/>
    </row>
    <row r="188" spans="1:4" ht="21">
      <c r="A188" s="27" t="s">
        <v>370</v>
      </c>
      <c r="B188" s="27"/>
      <c r="C188" s="27"/>
      <c r="D188" s="24"/>
    </row>
    <row r="189" spans="1:4" ht="21">
      <c r="A189" s="27" t="s">
        <v>371</v>
      </c>
      <c r="B189" s="27"/>
      <c r="C189" s="27"/>
      <c r="D189" s="24"/>
    </row>
    <row r="190" spans="1:4" ht="21">
      <c r="A190" s="27" t="s">
        <v>92</v>
      </c>
      <c r="B190" s="27"/>
      <c r="C190" s="27"/>
      <c r="D190" s="24"/>
    </row>
    <row r="191" spans="1:4" ht="21">
      <c r="A191" s="27" t="s">
        <v>403</v>
      </c>
      <c r="B191" s="27"/>
      <c r="C191" s="27"/>
      <c r="D191" s="24"/>
    </row>
    <row r="192" spans="1:4" ht="21">
      <c r="A192" s="27" t="s">
        <v>404</v>
      </c>
      <c r="B192" s="27"/>
      <c r="C192" s="27"/>
      <c r="D192" s="24"/>
    </row>
    <row r="193" spans="1:4" ht="21">
      <c r="A193" s="27" t="s">
        <v>280</v>
      </c>
      <c r="B193" s="27"/>
      <c r="C193" s="27"/>
      <c r="D193" s="24"/>
    </row>
    <row r="194" spans="1:4" ht="21">
      <c r="A194" s="27" t="s">
        <v>281</v>
      </c>
      <c r="B194" s="27"/>
      <c r="C194" s="27"/>
      <c r="D194" s="24"/>
    </row>
    <row r="195" spans="1:4" ht="21">
      <c r="A195" s="27" t="s">
        <v>386</v>
      </c>
      <c r="B195" s="27"/>
      <c r="C195" s="27"/>
      <c r="D195" s="24"/>
    </row>
    <row r="196" spans="1:4" ht="21">
      <c r="A196" s="27" t="s">
        <v>387</v>
      </c>
      <c r="B196" s="27"/>
      <c r="C196" s="27"/>
      <c r="D196" s="24"/>
    </row>
    <row r="197" spans="1:4" ht="21">
      <c r="A197" s="27" t="s">
        <v>405</v>
      </c>
      <c r="B197" s="27"/>
      <c r="C197" s="27"/>
      <c r="D197" s="24"/>
    </row>
    <row r="198" spans="1:4" ht="21">
      <c r="A198" s="27" t="s">
        <v>406</v>
      </c>
      <c r="B198" s="27"/>
      <c r="C198" s="27"/>
      <c r="D198" s="24"/>
    </row>
    <row r="199" spans="1:4" ht="21">
      <c r="A199" s="27" t="s">
        <v>388</v>
      </c>
      <c r="B199" s="27"/>
      <c r="C199" s="27"/>
      <c r="D199" s="24"/>
    </row>
    <row r="200" spans="1:4" ht="21">
      <c r="A200" s="59" t="s">
        <v>407</v>
      </c>
      <c r="B200" s="59"/>
      <c r="C200" s="59"/>
      <c r="D200" s="25"/>
    </row>
    <row r="201" spans="1:4" ht="21">
      <c r="A201" s="172" t="s">
        <v>233</v>
      </c>
      <c r="B201" s="172" t="s">
        <v>234</v>
      </c>
      <c r="C201" s="172" t="s">
        <v>339</v>
      </c>
      <c r="D201" s="172" t="s">
        <v>340</v>
      </c>
    </row>
    <row r="202" spans="1:4" ht="21">
      <c r="A202" s="145" t="s">
        <v>64</v>
      </c>
      <c r="B202" s="145"/>
      <c r="C202" s="190"/>
      <c r="D202" s="145"/>
    </row>
    <row r="203" spans="1:4" ht="21">
      <c r="A203" s="27" t="s">
        <v>380</v>
      </c>
      <c r="B203" s="27"/>
      <c r="C203" s="24"/>
      <c r="D203" s="27"/>
    </row>
    <row r="204" spans="1:4" ht="21">
      <c r="A204" s="27" t="s">
        <v>381</v>
      </c>
      <c r="B204" s="27"/>
      <c r="C204" s="24"/>
      <c r="D204" s="27"/>
    </row>
    <row r="205" spans="1:4" ht="21">
      <c r="A205" s="27" t="s">
        <v>382</v>
      </c>
      <c r="B205" s="27"/>
      <c r="C205" s="24"/>
      <c r="D205" s="27"/>
    </row>
    <row r="206" spans="1:4" ht="21">
      <c r="A206" s="27" t="s">
        <v>383</v>
      </c>
      <c r="B206" s="27"/>
      <c r="C206" s="24"/>
      <c r="D206" s="27"/>
    </row>
    <row r="207" spans="1:4" ht="21">
      <c r="A207" s="27" t="s">
        <v>69</v>
      </c>
      <c r="B207" s="27"/>
      <c r="C207" s="24"/>
      <c r="D207" s="27"/>
    </row>
    <row r="208" spans="1:4" ht="21">
      <c r="A208" s="27" t="s">
        <v>70</v>
      </c>
      <c r="B208" s="27"/>
      <c r="C208" s="24"/>
      <c r="D208" s="27"/>
    </row>
    <row r="209" spans="1:4" ht="21">
      <c r="A209" s="27" t="s">
        <v>71</v>
      </c>
      <c r="B209" s="27"/>
      <c r="C209" s="24"/>
      <c r="D209" s="27"/>
    </row>
    <row r="210" spans="1:4" ht="21">
      <c r="A210" s="27" t="s">
        <v>72</v>
      </c>
      <c r="B210" s="27"/>
      <c r="C210" s="24"/>
      <c r="D210" s="27"/>
    </row>
    <row r="211" spans="1:4" ht="21">
      <c r="A211" s="27" t="s">
        <v>74</v>
      </c>
      <c r="B211" s="27"/>
      <c r="C211" s="24"/>
      <c r="D211" s="27"/>
    </row>
    <row r="212" spans="1:4" ht="21">
      <c r="A212" s="27" t="s">
        <v>73</v>
      </c>
      <c r="B212" s="27"/>
      <c r="C212" s="24"/>
      <c r="D212" s="27"/>
    </row>
    <row r="213" spans="1:4" ht="21">
      <c r="A213" s="27" t="s">
        <v>53</v>
      </c>
      <c r="B213" s="27"/>
      <c r="C213" s="24"/>
      <c r="D213" s="27"/>
    </row>
    <row r="214" spans="1:4" ht="21">
      <c r="A214" s="27" t="s">
        <v>408</v>
      </c>
      <c r="B214" s="27"/>
      <c r="C214" s="24"/>
      <c r="D214" s="27"/>
    </row>
    <row r="215" spans="1:4" ht="21">
      <c r="A215" s="27" t="s">
        <v>385</v>
      </c>
      <c r="B215" s="27"/>
      <c r="C215" s="24"/>
      <c r="D215" s="27"/>
    </row>
    <row r="216" spans="1:4" ht="21">
      <c r="A216" s="27" t="s">
        <v>280</v>
      </c>
      <c r="B216" s="27"/>
      <c r="C216" s="24"/>
      <c r="D216" s="27"/>
    </row>
    <row r="217" spans="1:4" ht="21">
      <c r="A217" s="27" t="s">
        <v>281</v>
      </c>
      <c r="B217" s="27"/>
      <c r="C217" s="24"/>
      <c r="D217" s="27"/>
    </row>
    <row r="218" spans="1:4" ht="21">
      <c r="A218" s="27" t="s">
        <v>386</v>
      </c>
      <c r="B218" s="27"/>
      <c r="C218" s="24"/>
      <c r="D218" s="27"/>
    </row>
    <row r="219" spans="1:4" ht="21">
      <c r="A219" s="27" t="s">
        <v>387</v>
      </c>
      <c r="B219" s="27"/>
      <c r="C219" s="24"/>
      <c r="D219" s="27"/>
    </row>
    <row r="220" spans="1:4" ht="21">
      <c r="A220" s="27" t="s">
        <v>405</v>
      </c>
      <c r="B220" s="27"/>
      <c r="C220" s="24"/>
      <c r="D220" s="27"/>
    </row>
    <row r="221" spans="1:4" ht="21">
      <c r="A221" s="27" t="s">
        <v>409</v>
      </c>
      <c r="B221" s="27"/>
      <c r="C221" s="24"/>
      <c r="D221" s="27"/>
    </row>
    <row r="222" spans="1:4" ht="21">
      <c r="A222" s="27" t="s">
        <v>388</v>
      </c>
      <c r="B222" s="27"/>
      <c r="C222" s="24"/>
      <c r="D222" s="27"/>
    </row>
    <row r="223" spans="1:4" ht="21">
      <c r="A223" s="27" t="s">
        <v>384</v>
      </c>
      <c r="B223" s="27"/>
      <c r="C223" s="24"/>
      <c r="D223" s="27"/>
    </row>
    <row r="224" spans="1:4" ht="21">
      <c r="A224" s="154"/>
      <c r="B224" s="154"/>
      <c r="C224" s="189">
        <f>(C139+C140+C141+C142+C143+C144+C145+C146+C147+C148+C202+C203+C204+C205+C206+C207+C208+C209+C210+C211+C212+C213+C214+C216+C217+C218+C219+C220+C221+C222+C223)</f>
        <v>0</v>
      </c>
      <c r="D224" s="189">
        <f>(D149+D150+D151+D152+D153+D154+D155+D156+D157+D158+D159+D160+D161+D162+D163+D164+D165+D166+D169+D170+D171+D172+D173+D174+D175+D176+D177+D178+D179+D180+D181+D182+D183+D184+D185+D186+D187+D188+D189+D190+D191+D193+D194+D195+D196+D197+D198+D199+D200)</f>
        <v>0</v>
      </c>
    </row>
    <row r="225" spans="1:4" ht="21">
      <c r="A225" s="47"/>
      <c r="B225" s="47"/>
      <c r="C225" s="47"/>
      <c r="D225" s="47"/>
    </row>
    <row r="226" spans="1:4" ht="21">
      <c r="A226" s="20"/>
      <c r="B226" s="20"/>
      <c r="C226" s="20"/>
      <c r="D226" s="20"/>
    </row>
    <row r="227" spans="1:4" ht="21">
      <c r="A227" s="20"/>
      <c r="B227" s="20"/>
      <c r="C227" s="20"/>
      <c r="D227" s="20"/>
    </row>
    <row r="228" spans="1:4" ht="21">
      <c r="A228" s="20"/>
      <c r="B228" s="20"/>
      <c r="C228" s="20"/>
      <c r="D228" s="20"/>
    </row>
    <row r="229" spans="1:4" ht="21">
      <c r="A229" s="20"/>
      <c r="B229" s="20"/>
      <c r="C229" s="20"/>
      <c r="D229" s="20"/>
    </row>
    <row r="230" spans="1:4" ht="21">
      <c r="A230" s="20"/>
      <c r="B230" s="20"/>
      <c r="C230" s="20"/>
      <c r="D230" s="20"/>
    </row>
    <row r="231" spans="1:4" ht="21">
      <c r="A231" s="20"/>
      <c r="B231" s="20"/>
      <c r="C231" s="20"/>
      <c r="D231" s="20"/>
    </row>
    <row r="232" spans="1:4" ht="21">
      <c r="A232" s="20"/>
      <c r="B232" s="20"/>
      <c r="C232" s="20"/>
      <c r="D232" s="20"/>
    </row>
    <row r="233" spans="1:4" ht="21">
      <c r="A233" s="20"/>
      <c r="B233" s="20"/>
      <c r="C233" s="20"/>
      <c r="D233" s="20"/>
    </row>
  </sheetData>
  <sheetProtection/>
  <mergeCells count="6">
    <mergeCell ref="A137:D137"/>
    <mergeCell ref="A1:D1"/>
    <mergeCell ref="A2:D2"/>
    <mergeCell ref="A3:D3"/>
    <mergeCell ref="A135:D135"/>
    <mergeCell ref="A136:D136"/>
  </mergeCells>
  <printOptions/>
  <pageMargins left="0.84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30" sqref="A30:D30"/>
    </sheetView>
  </sheetViews>
  <sheetFormatPr defaultColWidth="8.7109375" defaultRowHeight="15"/>
  <cols>
    <col min="1" max="1" width="50.7109375" style="1" bestFit="1" customWidth="1"/>
    <col min="2" max="2" width="9.140625" style="1" customWidth="1"/>
    <col min="3" max="4" width="14.7109375" style="1" customWidth="1"/>
    <col min="5" max="16384" width="8.7109375" style="1" customWidth="1"/>
  </cols>
  <sheetData>
    <row r="1" spans="1:4" ht="21">
      <c r="A1" s="242" t="s">
        <v>337</v>
      </c>
      <c r="B1" s="242"/>
      <c r="C1" s="242"/>
      <c r="D1" s="242"/>
    </row>
    <row r="2" spans="1:4" ht="21">
      <c r="A2" s="242" t="s">
        <v>410</v>
      </c>
      <c r="B2" s="242"/>
      <c r="C2" s="242"/>
      <c r="D2" s="242"/>
    </row>
    <row r="3" spans="1:4" ht="21">
      <c r="A3" s="242" t="s">
        <v>297</v>
      </c>
      <c r="B3" s="242"/>
      <c r="C3" s="242"/>
      <c r="D3" s="242"/>
    </row>
    <row r="4" spans="1:4" ht="21">
      <c r="A4" s="172" t="s">
        <v>233</v>
      </c>
      <c r="B4" s="172" t="s">
        <v>234</v>
      </c>
      <c r="C4" s="172" t="s">
        <v>339</v>
      </c>
      <c r="D4" s="172" t="s">
        <v>340</v>
      </c>
    </row>
    <row r="5" spans="1:4" ht="21">
      <c r="A5" s="181" t="s">
        <v>341</v>
      </c>
      <c r="B5" s="181"/>
      <c r="C5" s="182">
        <v>47410.83</v>
      </c>
      <c r="D5" s="181"/>
    </row>
    <row r="6" spans="1:4" ht="21">
      <c r="A6" s="183" t="s">
        <v>342</v>
      </c>
      <c r="B6" s="183"/>
      <c r="C6" s="184">
        <v>359948.14</v>
      </c>
      <c r="D6" s="183"/>
    </row>
    <row r="7" spans="1:4" ht="21">
      <c r="A7" s="183" t="s">
        <v>343</v>
      </c>
      <c r="B7" s="183"/>
      <c r="C7" s="184">
        <v>4864.81</v>
      </c>
      <c r="D7" s="183"/>
    </row>
    <row r="8" spans="1:4" ht="21">
      <c r="A8" s="183" t="s">
        <v>411</v>
      </c>
      <c r="B8" s="183"/>
      <c r="C8" s="184">
        <v>13184230.09</v>
      </c>
      <c r="D8" s="183"/>
    </row>
    <row r="9" spans="1:4" ht="21">
      <c r="A9" s="183" t="s">
        <v>414</v>
      </c>
      <c r="B9" s="183"/>
      <c r="C9" s="184">
        <v>6034216.44</v>
      </c>
      <c r="D9" s="183"/>
    </row>
    <row r="10" spans="1:4" ht="21">
      <c r="A10" s="183" t="s">
        <v>345</v>
      </c>
      <c r="B10" s="183"/>
      <c r="C10" s="184">
        <v>52958</v>
      </c>
      <c r="D10" s="183"/>
    </row>
    <row r="11" spans="1:4" ht="21">
      <c r="A11" s="183" t="s">
        <v>346</v>
      </c>
      <c r="B11" s="183"/>
      <c r="C11" s="184">
        <v>2591401.9</v>
      </c>
      <c r="D11" s="183"/>
    </row>
    <row r="12" spans="1:4" ht="21">
      <c r="A12" s="183" t="s">
        <v>296</v>
      </c>
      <c r="B12" s="183"/>
      <c r="C12" s="184">
        <v>854840.76</v>
      </c>
      <c r="D12" s="183"/>
    </row>
    <row r="13" spans="1:4" ht="21">
      <c r="A13" s="183" t="s">
        <v>391</v>
      </c>
      <c r="B13" s="183"/>
      <c r="C13" s="184">
        <v>52904</v>
      </c>
      <c r="D13" s="183"/>
    </row>
    <row r="14" spans="1:4" ht="21">
      <c r="A14" s="183" t="s">
        <v>415</v>
      </c>
      <c r="B14" s="183"/>
      <c r="C14" s="184">
        <v>3184</v>
      </c>
      <c r="D14" s="183"/>
    </row>
    <row r="15" spans="1:4" ht="21">
      <c r="A15" s="183" t="s">
        <v>348</v>
      </c>
      <c r="B15" s="183"/>
      <c r="C15" s="184">
        <v>754.3</v>
      </c>
      <c r="D15" s="183"/>
    </row>
    <row r="16" spans="1:4" ht="21">
      <c r="A16" s="183" t="s">
        <v>412</v>
      </c>
      <c r="B16" s="183"/>
      <c r="C16" s="184">
        <v>400</v>
      </c>
      <c r="D16" s="183"/>
    </row>
    <row r="17" spans="1:4" ht="21">
      <c r="A17" s="183" t="s">
        <v>349</v>
      </c>
      <c r="B17" s="183"/>
      <c r="C17" s="184">
        <v>6720</v>
      </c>
      <c r="D17" s="183"/>
    </row>
    <row r="18" spans="1:4" ht="21">
      <c r="A18" s="183" t="s">
        <v>106</v>
      </c>
      <c r="B18" s="183"/>
      <c r="C18" s="184">
        <v>4626260</v>
      </c>
      <c r="D18" s="183"/>
    </row>
    <row r="19" spans="1:4" ht="21">
      <c r="A19" s="183" t="s">
        <v>351</v>
      </c>
      <c r="B19" s="183"/>
      <c r="C19" s="184"/>
      <c r="D19" s="184">
        <v>1565813.22</v>
      </c>
    </row>
    <row r="20" spans="1:4" ht="21">
      <c r="A20" s="183" t="s">
        <v>352</v>
      </c>
      <c r="B20" s="183"/>
      <c r="C20" s="184"/>
      <c r="D20" s="184">
        <v>12706.25</v>
      </c>
    </row>
    <row r="21" spans="1:4" ht="21">
      <c r="A21" s="183" t="s">
        <v>353</v>
      </c>
      <c r="B21" s="183"/>
      <c r="C21" s="184"/>
      <c r="D21" s="184">
        <v>236690</v>
      </c>
    </row>
    <row r="22" spans="1:4" ht="21">
      <c r="A22" s="183" t="s">
        <v>354</v>
      </c>
      <c r="B22" s="183"/>
      <c r="C22" s="184"/>
      <c r="D22" s="184">
        <v>59023.45</v>
      </c>
    </row>
    <row r="23" spans="1:4" ht="21">
      <c r="A23" s="183" t="s">
        <v>356</v>
      </c>
      <c r="B23" s="183"/>
      <c r="C23" s="184"/>
      <c r="D23" s="184">
        <v>337200</v>
      </c>
    </row>
    <row r="24" spans="1:4" ht="21">
      <c r="A24" s="183" t="s">
        <v>357</v>
      </c>
      <c r="B24" s="183"/>
      <c r="C24" s="184"/>
      <c r="D24" s="184">
        <v>127400</v>
      </c>
    </row>
    <row r="25" spans="1:4" ht="21">
      <c r="A25" s="183" t="s">
        <v>416</v>
      </c>
      <c r="B25" s="183"/>
      <c r="C25" s="184"/>
      <c r="D25" s="184">
        <v>11540</v>
      </c>
    </row>
    <row r="26" spans="1:4" ht="21">
      <c r="A26" s="183" t="s">
        <v>14</v>
      </c>
      <c r="B26" s="183"/>
      <c r="C26" s="184"/>
      <c r="D26" s="184">
        <v>213073.56</v>
      </c>
    </row>
    <row r="27" spans="1:4" ht="21">
      <c r="A27" s="183" t="s">
        <v>18</v>
      </c>
      <c r="B27" s="183"/>
      <c r="C27" s="184"/>
      <c r="D27" s="184">
        <v>14538744.31</v>
      </c>
    </row>
    <row r="28" spans="1:4" ht="21">
      <c r="A28" s="27" t="s">
        <v>19</v>
      </c>
      <c r="B28" s="27"/>
      <c r="C28" s="24"/>
      <c r="D28" s="24">
        <v>10717902.48</v>
      </c>
    </row>
    <row r="29" spans="1:4" ht="21">
      <c r="A29" s="154"/>
      <c r="B29" s="154"/>
      <c r="C29" s="191">
        <f>SUM(C5:C28)</f>
        <v>27820093.27</v>
      </c>
      <c r="D29" s="191">
        <f>SUM(D19:D28)</f>
        <v>27820093.27</v>
      </c>
    </row>
    <row r="30" spans="1:4" ht="21">
      <c r="A30" s="242"/>
      <c r="B30" s="242"/>
      <c r="C30" s="242"/>
      <c r="D30" s="242"/>
    </row>
    <row r="31" spans="1:4" ht="21">
      <c r="A31" s="242"/>
      <c r="B31" s="242"/>
      <c r="C31" s="242"/>
      <c r="D31" s="242"/>
    </row>
    <row r="32" spans="1:4" ht="21">
      <c r="A32" s="265"/>
      <c r="B32" s="265"/>
      <c r="C32" s="265"/>
      <c r="D32" s="265"/>
    </row>
    <row r="33" spans="1:4" ht="21">
      <c r="A33" s="174"/>
      <c r="B33" s="174"/>
      <c r="C33" s="174"/>
      <c r="D33" s="174"/>
    </row>
    <row r="34" spans="1:4" ht="21">
      <c r="A34" s="20"/>
      <c r="B34" s="20"/>
      <c r="C34" s="49"/>
      <c r="D34" s="20"/>
    </row>
    <row r="35" spans="1:4" ht="21">
      <c r="A35" s="20"/>
      <c r="B35" s="20"/>
      <c r="C35" s="49"/>
      <c r="D35" s="20"/>
    </row>
    <row r="36" spans="1:4" ht="21">
      <c r="A36" s="20"/>
      <c r="B36" s="20"/>
      <c r="C36" s="49"/>
      <c r="D36" s="20"/>
    </row>
    <row r="37" spans="1:4" ht="21">
      <c r="A37" s="20"/>
      <c r="B37" s="20"/>
      <c r="C37" s="49"/>
      <c r="D37" s="20"/>
    </row>
    <row r="38" spans="1:4" ht="21">
      <c r="A38" s="20"/>
      <c r="B38" s="20"/>
      <c r="C38" s="49"/>
      <c r="D38" s="20"/>
    </row>
    <row r="39" spans="1:4" ht="21">
      <c r="A39" s="20"/>
      <c r="B39" s="20"/>
      <c r="C39" s="49"/>
      <c r="D39" s="20"/>
    </row>
    <row r="40" spans="1:4" ht="21">
      <c r="A40" s="20"/>
      <c r="B40" s="20"/>
      <c r="C40" s="49"/>
      <c r="D40" s="20"/>
    </row>
    <row r="41" spans="1:4" ht="21">
      <c r="A41" s="20"/>
      <c r="B41" s="20"/>
      <c r="C41" s="49"/>
      <c r="D41" s="20"/>
    </row>
    <row r="42" spans="1:4" ht="21">
      <c r="A42" s="20"/>
      <c r="B42" s="20"/>
      <c r="C42" s="49"/>
      <c r="D42" s="20"/>
    </row>
    <row r="43" spans="1:4" ht="21">
      <c r="A43" s="20"/>
      <c r="B43" s="20"/>
      <c r="C43" s="49"/>
      <c r="D43" s="20"/>
    </row>
    <row r="44" spans="1:4" ht="21">
      <c r="A44" s="20"/>
      <c r="B44" s="20"/>
      <c r="C44" s="49"/>
      <c r="D44" s="49"/>
    </row>
    <row r="45" spans="1:4" ht="21">
      <c r="A45" s="20"/>
      <c r="B45" s="20"/>
      <c r="C45" s="49"/>
      <c r="D45" s="49"/>
    </row>
    <row r="46" spans="1:4" ht="21">
      <c r="A46" s="20"/>
      <c r="B46" s="20"/>
      <c r="C46" s="49"/>
      <c r="D46" s="49"/>
    </row>
    <row r="47" spans="1:4" ht="21">
      <c r="A47" s="20"/>
      <c r="B47" s="20"/>
      <c r="C47" s="49"/>
      <c r="D47" s="49"/>
    </row>
    <row r="48" spans="1:4" ht="21">
      <c r="A48" s="20"/>
      <c r="B48" s="20"/>
      <c r="C48" s="49"/>
      <c r="D48" s="49"/>
    </row>
    <row r="49" spans="1:4" ht="21">
      <c r="A49" s="20"/>
      <c r="B49" s="20"/>
      <c r="C49" s="49"/>
      <c r="D49" s="49"/>
    </row>
    <row r="50" spans="1:4" ht="21">
      <c r="A50" s="20"/>
      <c r="B50" s="20"/>
      <c r="C50" s="49"/>
      <c r="D50" s="49"/>
    </row>
    <row r="51" spans="1:4" ht="21">
      <c r="A51" s="20"/>
      <c r="B51" s="20"/>
      <c r="C51" s="49"/>
      <c r="D51" s="49"/>
    </row>
    <row r="52" spans="1:4" ht="21">
      <c r="A52" s="20"/>
      <c r="B52" s="20"/>
      <c r="C52" s="49"/>
      <c r="D52" s="49"/>
    </row>
    <row r="53" spans="1:4" ht="21">
      <c r="A53" s="20"/>
      <c r="B53" s="20"/>
      <c r="C53" s="49"/>
      <c r="D53" s="49"/>
    </row>
    <row r="54" spans="1:4" ht="21">
      <c r="A54" s="20"/>
      <c r="B54" s="20"/>
      <c r="C54" s="49"/>
      <c r="D54" s="49"/>
    </row>
    <row r="55" spans="1:4" ht="21">
      <c r="A55" s="20"/>
      <c r="B55" s="20"/>
      <c r="C55" s="49"/>
      <c r="D55" s="49"/>
    </row>
    <row r="56" spans="1:4" ht="21">
      <c r="A56" s="20"/>
      <c r="B56" s="20"/>
      <c r="C56" s="49"/>
      <c r="D56" s="49"/>
    </row>
    <row r="57" spans="1:4" ht="21">
      <c r="A57" s="20"/>
      <c r="B57" s="20"/>
      <c r="C57" s="49"/>
      <c r="D57" s="49"/>
    </row>
    <row r="58" spans="1:4" ht="21">
      <c r="A58" s="20"/>
      <c r="B58" s="20"/>
      <c r="C58" s="49"/>
      <c r="D58" s="49"/>
    </row>
    <row r="59" spans="1:4" ht="21">
      <c r="A59" s="20"/>
      <c r="B59" s="20"/>
      <c r="C59" s="49"/>
      <c r="D59" s="49"/>
    </row>
    <row r="60" spans="1:4" ht="21">
      <c r="A60" s="20"/>
      <c r="B60" s="20"/>
      <c r="C60" s="49"/>
      <c r="D60" s="49"/>
    </row>
    <row r="61" spans="1:4" ht="21">
      <c r="A61" s="20"/>
      <c r="B61" s="20"/>
      <c r="C61" s="49"/>
      <c r="D61" s="49"/>
    </row>
    <row r="62" spans="1:4" ht="21">
      <c r="A62" s="20"/>
      <c r="B62" s="20"/>
      <c r="C62" s="49"/>
      <c r="D62" s="49"/>
    </row>
  </sheetData>
  <sheetProtection/>
  <mergeCells count="6">
    <mergeCell ref="A32:D32"/>
    <mergeCell ref="A1:D1"/>
    <mergeCell ref="A2:D2"/>
    <mergeCell ref="A3:D3"/>
    <mergeCell ref="A30:D30"/>
    <mergeCell ref="A31:D31"/>
  </mergeCells>
  <printOptions/>
  <pageMargins left="0.48" right="0.26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B29" sqref="B29"/>
    </sheetView>
  </sheetViews>
  <sheetFormatPr defaultColWidth="9.00390625" defaultRowHeight="15"/>
  <cols>
    <col min="1" max="1" width="2.421875" style="1" customWidth="1"/>
    <col min="2" max="2" width="26.421875" style="1" customWidth="1"/>
    <col min="3" max="4" width="14.28125" style="1" customWidth="1"/>
    <col min="5" max="5" width="20.7109375" style="1" customWidth="1"/>
    <col min="6" max="7" width="15.28125" style="1" customWidth="1"/>
    <col min="8" max="16384" width="9.00390625" style="1" customWidth="1"/>
  </cols>
  <sheetData>
    <row r="1" spans="1:7" s="2" customFormat="1" ht="21">
      <c r="A1" s="242" t="s">
        <v>103</v>
      </c>
      <c r="B1" s="242"/>
      <c r="C1" s="242"/>
      <c r="D1" s="242"/>
      <c r="E1" s="242"/>
      <c r="F1" s="242"/>
      <c r="G1" s="242"/>
    </row>
    <row r="2" spans="1:7" s="2" customFormat="1" ht="21">
      <c r="A2" s="242" t="s">
        <v>23</v>
      </c>
      <c r="B2" s="242"/>
      <c r="C2" s="242"/>
      <c r="D2" s="242"/>
      <c r="E2" s="242"/>
      <c r="F2" s="242"/>
      <c r="G2" s="242"/>
    </row>
    <row r="3" spans="1:7" s="2" customFormat="1" ht="21">
      <c r="A3" s="242" t="s">
        <v>298</v>
      </c>
      <c r="B3" s="242"/>
      <c r="C3" s="242"/>
      <c r="D3" s="242"/>
      <c r="E3" s="242"/>
      <c r="F3" s="242"/>
      <c r="G3" s="242"/>
    </row>
    <row r="5" ht="21">
      <c r="A5" s="2" t="s">
        <v>33</v>
      </c>
    </row>
    <row r="6" spans="1:7" s="14" customFormat="1" ht="21">
      <c r="A6" s="243" t="s">
        <v>34</v>
      </c>
      <c r="B6" s="243"/>
      <c r="C6" s="243" t="s">
        <v>35</v>
      </c>
      <c r="D6" s="243"/>
      <c r="E6" s="245" t="s">
        <v>36</v>
      </c>
      <c r="F6" s="245"/>
      <c r="G6" s="245"/>
    </row>
    <row r="7" spans="1:7" s="14" customFormat="1" ht="21">
      <c r="A7" s="244"/>
      <c r="B7" s="244"/>
      <c r="C7" s="244"/>
      <c r="D7" s="244"/>
      <c r="E7" s="15" t="s">
        <v>37</v>
      </c>
      <c r="F7" s="244" t="s">
        <v>38</v>
      </c>
      <c r="G7" s="244"/>
    </row>
    <row r="8" spans="1:7" s="14" customFormat="1" ht="21">
      <c r="A8" s="17"/>
      <c r="B8" s="18"/>
      <c r="C8" s="16">
        <v>2562</v>
      </c>
      <c r="D8" s="16">
        <v>2561</v>
      </c>
      <c r="E8" s="26"/>
      <c r="F8" s="16">
        <v>2562</v>
      </c>
      <c r="G8" s="16">
        <v>2561</v>
      </c>
    </row>
    <row r="9" spans="1:7" ht="21">
      <c r="A9" s="19" t="s">
        <v>447</v>
      </c>
      <c r="B9" s="20"/>
      <c r="C9" s="24"/>
      <c r="D9" s="24"/>
      <c r="E9" s="27"/>
      <c r="F9" s="24"/>
      <c r="G9" s="24"/>
    </row>
    <row r="10" spans="1:7" ht="21">
      <c r="A10" s="21"/>
      <c r="B10" s="20" t="s">
        <v>174</v>
      </c>
      <c r="C10" s="24">
        <v>5753300</v>
      </c>
      <c r="D10" s="24">
        <v>5753300</v>
      </c>
      <c r="E10" s="27" t="s">
        <v>219</v>
      </c>
      <c r="F10" s="87">
        <v>50504485.46</v>
      </c>
      <c r="G10" s="87">
        <v>49190225.46</v>
      </c>
    </row>
    <row r="11" spans="1:7" ht="21">
      <c r="A11" s="21"/>
      <c r="B11" s="20" t="s">
        <v>448</v>
      </c>
      <c r="C11" s="24">
        <v>29050286.46</v>
      </c>
      <c r="D11" s="24">
        <v>28550286.46</v>
      </c>
      <c r="E11" s="27" t="s">
        <v>18</v>
      </c>
      <c r="F11" s="87">
        <v>4086000</v>
      </c>
      <c r="G11" s="87">
        <v>4086000</v>
      </c>
    </row>
    <row r="12" spans="1:7" ht="21">
      <c r="A12" s="21"/>
      <c r="B12" s="20" t="s">
        <v>449</v>
      </c>
      <c r="C12" s="24">
        <v>484800</v>
      </c>
      <c r="D12" s="24">
        <v>484800</v>
      </c>
      <c r="E12" s="27" t="s">
        <v>457</v>
      </c>
      <c r="F12" s="87">
        <v>4626260</v>
      </c>
      <c r="G12" s="87">
        <v>4626260</v>
      </c>
    </row>
    <row r="13" spans="1:7" ht="21">
      <c r="A13" s="21"/>
      <c r="B13" s="20"/>
      <c r="C13" s="24"/>
      <c r="D13" s="24"/>
      <c r="E13" s="27" t="s">
        <v>468</v>
      </c>
      <c r="F13" s="87">
        <v>16449</v>
      </c>
      <c r="G13" s="87"/>
    </row>
    <row r="14" spans="1:7" ht="21">
      <c r="A14" s="19" t="s">
        <v>450</v>
      </c>
      <c r="B14" s="20"/>
      <c r="C14" s="24"/>
      <c r="D14" s="24"/>
      <c r="E14" s="27" t="s">
        <v>458</v>
      </c>
      <c r="F14" s="87">
        <v>30700</v>
      </c>
      <c r="G14" s="87"/>
    </row>
    <row r="15" spans="1:7" ht="21">
      <c r="A15" s="21"/>
      <c r="B15" s="20" t="s">
        <v>450</v>
      </c>
      <c r="C15" s="24">
        <v>153750</v>
      </c>
      <c r="D15" s="24">
        <v>153750</v>
      </c>
      <c r="E15" s="27"/>
      <c r="F15" s="87"/>
      <c r="G15" s="87"/>
    </row>
    <row r="16" spans="1:7" ht="21">
      <c r="A16" s="21"/>
      <c r="B16" s="20"/>
      <c r="C16" s="24"/>
      <c r="D16" s="24"/>
      <c r="E16" s="27"/>
      <c r="F16" s="87"/>
      <c r="G16" s="87"/>
    </row>
    <row r="17" spans="1:7" ht="21">
      <c r="A17" s="21" t="s">
        <v>429</v>
      </c>
      <c r="B17" s="20"/>
      <c r="C17" s="24"/>
      <c r="D17" s="24"/>
      <c r="E17" s="27"/>
      <c r="F17" s="24"/>
      <c r="G17" s="24"/>
    </row>
    <row r="18" spans="1:7" ht="21">
      <c r="A18" s="21"/>
      <c r="B18" s="20" t="s">
        <v>451</v>
      </c>
      <c r="C18" s="24">
        <v>3579229</v>
      </c>
      <c r="D18" s="24">
        <v>3379229</v>
      </c>
      <c r="E18" s="27"/>
      <c r="F18" s="24"/>
      <c r="G18" s="24"/>
    </row>
    <row r="19" spans="1:7" ht="21">
      <c r="A19" s="21"/>
      <c r="B19" s="20" t="s">
        <v>452</v>
      </c>
      <c r="C19" s="24">
        <v>1516000</v>
      </c>
      <c r="D19" s="24">
        <v>1516000</v>
      </c>
      <c r="E19" s="27"/>
      <c r="F19" s="24"/>
      <c r="G19" s="24"/>
    </row>
    <row r="20" spans="1:7" ht="21">
      <c r="A20" s="21"/>
      <c r="B20" s="20" t="s">
        <v>453</v>
      </c>
      <c r="C20" s="24">
        <v>30700</v>
      </c>
      <c r="D20" s="24" t="s">
        <v>291</v>
      </c>
      <c r="E20" s="27"/>
      <c r="F20" s="24"/>
      <c r="G20" s="24"/>
    </row>
    <row r="21" spans="1:7" ht="21">
      <c r="A21" s="21"/>
      <c r="B21" s="20" t="s">
        <v>454</v>
      </c>
      <c r="C21" s="24">
        <v>500000</v>
      </c>
      <c r="D21" s="24" t="s">
        <v>291</v>
      </c>
      <c r="E21" s="27"/>
      <c r="F21" s="24"/>
      <c r="G21" s="24"/>
    </row>
    <row r="22" spans="1:7" ht="21">
      <c r="A22" s="21"/>
      <c r="B22" s="20" t="s">
        <v>455</v>
      </c>
      <c r="C22" s="24">
        <v>62200</v>
      </c>
      <c r="D22" s="24">
        <v>62200</v>
      </c>
      <c r="E22" s="27"/>
      <c r="F22" s="24"/>
      <c r="G22" s="24"/>
    </row>
    <row r="23" spans="1:7" ht="21">
      <c r="A23" s="21"/>
      <c r="B23" s="20" t="s">
        <v>329</v>
      </c>
      <c r="C23" s="24">
        <v>4218229</v>
      </c>
      <c r="D23" s="24">
        <v>4137520</v>
      </c>
      <c r="E23" s="27"/>
      <c r="F23" s="24"/>
      <c r="G23" s="24"/>
    </row>
    <row r="24" spans="1:7" ht="21">
      <c r="A24" s="21"/>
      <c r="B24" s="20" t="s">
        <v>456</v>
      </c>
      <c r="C24" s="24">
        <v>772200</v>
      </c>
      <c r="D24" s="24">
        <v>722200</v>
      </c>
      <c r="E24" s="27"/>
      <c r="F24" s="24"/>
      <c r="G24" s="24"/>
    </row>
    <row r="25" spans="1:7" ht="21">
      <c r="A25" s="21"/>
      <c r="B25" s="20" t="s">
        <v>196</v>
      </c>
      <c r="C25" s="24">
        <v>13143200</v>
      </c>
      <c r="D25" s="24">
        <v>13143200</v>
      </c>
      <c r="E25" s="27"/>
      <c r="F25" s="24"/>
      <c r="G25" s="24"/>
    </row>
    <row r="26" spans="1:7" ht="21">
      <c r="A26" s="21"/>
      <c r="B26" s="20"/>
      <c r="C26" s="25"/>
      <c r="D26" s="25"/>
      <c r="E26" s="27"/>
      <c r="F26" s="25"/>
      <c r="G26" s="25"/>
    </row>
    <row r="27" spans="1:7" s="2" customFormat="1" ht="21">
      <c r="A27" s="28"/>
      <c r="B27" s="29"/>
      <c r="C27" s="30">
        <f>SUM(C9:C26)</f>
        <v>59263894.46</v>
      </c>
      <c r="D27" s="30">
        <f>SUM(D9:D26)</f>
        <v>57902485.46</v>
      </c>
      <c r="E27" s="31"/>
      <c r="F27" s="30">
        <f>SUM(F9:F26)</f>
        <v>59263894.46</v>
      </c>
      <c r="G27" s="30">
        <f>SUM(G9:G26)</f>
        <v>57902485.46</v>
      </c>
    </row>
    <row r="28" spans="3:7" ht="21">
      <c r="C28" s="4"/>
      <c r="D28" s="4"/>
      <c r="F28" s="4"/>
      <c r="G28" s="4"/>
    </row>
    <row r="29" spans="1:7" ht="21">
      <c r="A29" s="2"/>
      <c r="C29" s="4"/>
      <c r="D29" s="4"/>
      <c r="F29" s="4"/>
      <c r="G29" s="4"/>
    </row>
    <row r="30" spans="3:7" ht="21">
      <c r="C30" s="4"/>
      <c r="D30" s="4"/>
      <c r="F30" s="4"/>
      <c r="G30" s="4"/>
    </row>
    <row r="31" spans="3:7" ht="21">
      <c r="C31" s="4"/>
      <c r="D31" s="4"/>
      <c r="F31" s="4"/>
      <c r="G31" s="4"/>
    </row>
    <row r="32" spans="2:7" ht="21">
      <c r="B32" s="1" t="s">
        <v>469</v>
      </c>
      <c r="C32" s="4"/>
      <c r="D32" s="4"/>
      <c r="F32" s="4"/>
      <c r="G32" s="4"/>
    </row>
    <row r="33" spans="3:7" ht="21">
      <c r="C33" s="4"/>
      <c r="D33" s="4"/>
      <c r="F33" s="4"/>
      <c r="G33" s="4"/>
    </row>
    <row r="34" spans="3:7" ht="21">
      <c r="C34" s="4"/>
      <c r="D34" s="4"/>
      <c r="F34" s="4"/>
      <c r="G34" s="4"/>
    </row>
    <row r="35" spans="3:7" ht="21">
      <c r="C35" s="4"/>
      <c r="D35" s="4"/>
      <c r="F35" s="4"/>
      <c r="G35" s="4"/>
    </row>
    <row r="36" spans="3:7" ht="21">
      <c r="C36" s="4"/>
      <c r="D36" s="4"/>
      <c r="F36" s="4"/>
      <c r="G36" s="4"/>
    </row>
    <row r="37" spans="3:7" ht="21">
      <c r="C37" s="4"/>
      <c r="D37" s="4"/>
      <c r="F37" s="4"/>
      <c r="G37" s="4"/>
    </row>
    <row r="38" spans="3:7" ht="21">
      <c r="C38" s="4"/>
      <c r="D38" s="4"/>
      <c r="F38" s="4"/>
      <c r="G38" s="4"/>
    </row>
    <row r="39" spans="3:7" ht="21">
      <c r="C39" s="4"/>
      <c r="D39" s="4"/>
      <c r="F39" s="4"/>
      <c r="G39" s="4"/>
    </row>
    <row r="40" spans="3:7" ht="21">
      <c r="C40" s="4"/>
      <c r="D40" s="4"/>
      <c r="F40" s="4"/>
      <c r="G40" s="4"/>
    </row>
    <row r="41" spans="3:7" ht="21">
      <c r="C41" s="4"/>
      <c r="D41" s="4"/>
      <c r="F41" s="4"/>
      <c r="G41" s="4"/>
    </row>
    <row r="42" spans="3:7" ht="21">
      <c r="C42" s="4"/>
      <c r="D42" s="4"/>
      <c r="F42" s="4"/>
      <c r="G42" s="4"/>
    </row>
    <row r="43" spans="3:7" ht="21">
      <c r="C43" s="4"/>
      <c r="D43" s="4"/>
      <c r="F43" s="4"/>
      <c r="G43" s="4"/>
    </row>
    <row r="44" spans="3:7" ht="21">
      <c r="C44" s="4"/>
      <c r="D44" s="4"/>
      <c r="F44" s="4"/>
      <c r="G44" s="4"/>
    </row>
    <row r="45" spans="3:4" ht="21">
      <c r="C45" s="4"/>
      <c r="D45" s="4"/>
    </row>
    <row r="46" spans="3:4" ht="21">
      <c r="C46" s="4"/>
      <c r="D46" s="4"/>
    </row>
    <row r="47" spans="3:4" ht="21">
      <c r="C47" s="4"/>
      <c r="D47" s="4"/>
    </row>
    <row r="48" spans="3:4" ht="21">
      <c r="C48" s="4"/>
      <c r="D48" s="4"/>
    </row>
    <row r="49" spans="3:4" ht="21">
      <c r="C49" s="4"/>
      <c r="D49" s="4"/>
    </row>
    <row r="50" spans="3:4" ht="21">
      <c r="C50" s="4"/>
      <c r="D50" s="4"/>
    </row>
    <row r="71" ht="21">
      <c r="B71" s="1" t="s">
        <v>469</v>
      </c>
    </row>
  </sheetData>
  <sheetProtection/>
  <mergeCells count="7">
    <mergeCell ref="C6:D7"/>
    <mergeCell ref="E6:G6"/>
    <mergeCell ref="F7:G7"/>
    <mergeCell ref="A1:G1"/>
    <mergeCell ref="A2:G2"/>
    <mergeCell ref="A3:G3"/>
    <mergeCell ref="A6:B7"/>
  </mergeCells>
  <printOptions/>
  <pageMargins left="0.4" right="0" top="0.9" bottom="0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7" sqref="A17"/>
    </sheetView>
  </sheetViews>
  <sheetFormatPr defaultColWidth="9.00390625" defaultRowHeight="15"/>
  <cols>
    <col min="1" max="1" width="3.421875" style="1" customWidth="1"/>
    <col min="2" max="2" width="11.8515625" style="1" customWidth="1"/>
    <col min="3" max="3" width="9.00390625" style="1" customWidth="1"/>
    <col min="4" max="4" width="35.8515625" style="1" customWidth="1"/>
    <col min="5" max="5" width="13.8515625" style="1" customWidth="1"/>
    <col min="6" max="6" width="2.57421875" style="1" customWidth="1"/>
    <col min="7" max="7" width="13.8515625" style="1" customWidth="1"/>
    <col min="8" max="16384" width="9.00390625" style="1" customWidth="1"/>
  </cols>
  <sheetData>
    <row r="1" spans="1:7" ht="21">
      <c r="A1" s="242" t="s">
        <v>103</v>
      </c>
      <c r="B1" s="242"/>
      <c r="C1" s="242"/>
      <c r="D1" s="242"/>
      <c r="E1" s="242"/>
      <c r="F1" s="242"/>
      <c r="G1" s="242"/>
    </row>
    <row r="2" spans="1:7" ht="21">
      <c r="A2" s="242" t="s">
        <v>23</v>
      </c>
      <c r="B2" s="242"/>
      <c r="C2" s="242"/>
      <c r="D2" s="242"/>
      <c r="E2" s="242"/>
      <c r="F2" s="242"/>
      <c r="G2" s="242"/>
    </row>
    <row r="3" spans="1:7" ht="21">
      <c r="A3" s="242" t="s">
        <v>298</v>
      </c>
      <c r="B3" s="242"/>
      <c r="C3" s="242"/>
      <c r="D3" s="242"/>
      <c r="E3" s="242"/>
      <c r="F3" s="242"/>
      <c r="G3" s="242"/>
    </row>
    <row r="5" spans="1:7" ht="21">
      <c r="A5" s="2" t="s">
        <v>40</v>
      </c>
      <c r="E5" s="7">
        <v>2562</v>
      </c>
      <c r="F5" s="7"/>
      <c r="G5" s="7">
        <v>2561</v>
      </c>
    </row>
    <row r="6" spans="5:7" ht="21">
      <c r="E6" s="164"/>
      <c r="F6" s="165"/>
      <c r="G6" s="164"/>
    </row>
    <row r="7" spans="2:7" ht="21">
      <c r="B7" s="1" t="s">
        <v>42</v>
      </c>
      <c r="C7" s="1" t="s">
        <v>43</v>
      </c>
      <c r="D7" s="1" t="s">
        <v>116</v>
      </c>
      <c r="E7" s="32">
        <v>359948.14</v>
      </c>
      <c r="F7" s="32"/>
      <c r="G7" s="32">
        <v>656611.48</v>
      </c>
    </row>
    <row r="8" spans="3:7" ht="21">
      <c r="C8" s="1" t="s">
        <v>43</v>
      </c>
      <c r="D8" s="1" t="s">
        <v>117</v>
      </c>
      <c r="E8" s="32">
        <v>4864.81</v>
      </c>
      <c r="F8" s="32"/>
      <c r="G8" s="32">
        <v>4828.52</v>
      </c>
    </row>
    <row r="9" spans="3:7" ht="21">
      <c r="C9" s="1" t="s">
        <v>43</v>
      </c>
      <c r="D9" s="1" t="s">
        <v>118</v>
      </c>
      <c r="E9" s="32">
        <v>47410.83</v>
      </c>
      <c r="F9" s="32"/>
      <c r="G9" s="32">
        <v>1099967.62</v>
      </c>
    </row>
    <row r="10" spans="3:7" ht="21">
      <c r="C10" s="1" t="s">
        <v>44</v>
      </c>
      <c r="D10" s="1" t="s">
        <v>119</v>
      </c>
      <c r="E10" s="32">
        <v>13184230.09</v>
      </c>
      <c r="F10" s="32"/>
      <c r="G10" s="32">
        <v>4988968.08</v>
      </c>
    </row>
    <row r="11" spans="3:7" ht="21">
      <c r="C11" s="1" t="s">
        <v>44</v>
      </c>
      <c r="D11" s="1" t="s">
        <v>299</v>
      </c>
      <c r="E11" s="32">
        <v>6034216.44</v>
      </c>
      <c r="F11" s="32"/>
      <c r="G11" s="180" t="s">
        <v>291</v>
      </c>
    </row>
    <row r="12" spans="3:7" ht="21">
      <c r="C12" s="1" t="s">
        <v>45</v>
      </c>
      <c r="D12" s="1" t="s">
        <v>120</v>
      </c>
      <c r="E12" s="32">
        <v>52958</v>
      </c>
      <c r="F12" s="32"/>
      <c r="G12" s="32">
        <v>7243938.39</v>
      </c>
    </row>
    <row r="13" spans="2:7" s="2" customFormat="1" ht="21.75" thickBot="1">
      <c r="B13" s="2" t="s">
        <v>46</v>
      </c>
      <c r="E13" s="34">
        <f>SUM(E6:E12)</f>
        <v>19683628.31</v>
      </c>
      <c r="F13" s="33"/>
      <c r="G13" s="34">
        <f>SUM(G6:G12)</f>
        <v>13994314.09</v>
      </c>
    </row>
    <row r="14" spans="5:7" s="2" customFormat="1" ht="21" thickTop="1">
      <c r="E14" s="223"/>
      <c r="F14" s="33"/>
      <c r="G14" s="223"/>
    </row>
    <row r="15" spans="5:7" ht="21">
      <c r="E15" s="32"/>
      <c r="F15" s="32"/>
      <c r="G15" s="32"/>
    </row>
    <row r="16" spans="1:7" ht="21">
      <c r="A16" s="2" t="s">
        <v>121</v>
      </c>
      <c r="E16" s="96">
        <v>2562</v>
      </c>
      <c r="F16" s="96"/>
      <c r="G16" s="96">
        <v>2561</v>
      </c>
    </row>
    <row r="17" spans="3:7" ht="21">
      <c r="C17" s="1" t="s">
        <v>122</v>
      </c>
      <c r="E17" s="4">
        <v>2591401.9</v>
      </c>
      <c r="F17" s="4"/>
      <c r="G17" s="4">
        <v>2290195.97</v>
      </c>
    </row>
    <row r="18" spans="2:7" s="2" customFormat="1" ht="21.75" thickBot="1">
      <c r="B18" s="2" t="s">
        <v>46</v>
      </c>
      <c r="E18" s="34">
        <f>E17</f>
        <v>2591401.9</v>
      </c>
      <c r="F18" s="33"/>
      <c r="G18" s="34">
        <f>G17</f>
        <v>2290195.97</v>
      </c>
    </row>
    <row r="19" spans="5:7" ht="21.75" thickTop="1">
      <c r="E19" s="4"/>
      <c r="F19" s="4"/>
      <c r="G19" s="4"/>
    </row>
    <row r="20" spans="5:7" ht="21">
      <c r="E20" s="4"/>
      <c r="F20" s="4"/>
      <c r="G20" s="4"/>
    </row>
    <row r="21" spans="1:7" ht="21">
      <c r="A21" s="2" t="s">
        <v>436</v>
      </c>
      <c r="B21" s="2"/>
      <c r="C21" s="2"/>
      <c r="D21" s="2"/>
      <c r="E21" s="214" t="s">
        <v>460</v>
      </c>
      <c r="F21" s="214"/>
      <c r="G21" s="214" t="s">
        <v>461</v>
      </c>
    </row>
    <row r="22" spans="2:7" ht="21">
      <c r="B22" s="1" t="s">
        <v>459</v>
      </c>
      <c r="E22" s="9">
        <v>854840.76</v>
      </c>
      <c r="G22" s="216" t="s">
        <v>291</v>
      </c>
    </row>
    <row r="23" spans="2:7" ht="21.75" thickBot="1">
      <c r="B23" s="2" t="s">
        <v>46</v>
      </c>
      <c r="E23" s="45">
        <v>854840.76</v>
      </c>
      <c r="G23" s="215" t="s">
        <v>291</v>
      </c>
    </row>
    <row r="24" ht="21.75" thickTop="1"/>
  </sheetData>
  <sheetProtection/>
  <mergeCells count="3">
    <mergeCell ref="A1:G1"/>
    <mergeCell ref="A2:G2"/>
    <mergeCell ref="A3:G3"/>
  </mergeCells>
  <printOptions/>
  <pageMargins left="0.5118110236220472" right="0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31">
      <selection activeCell="F24" sqref="F24"/>
    </sheetView>
  </sheetViews>
  <sheetFormatPr defaultColWidth="8.57421875" defaultRowHeight="15"/>
  <cols>
    <col min="1" max="1" width="4.140625" style="1" customWidth="1"/>
    <col min="2" max="2" width="25.421875" style="1" customWidth="1"/>
    <col min="3" max="4" width="8.57421875" style="1" customWidth="1"/>
    <col min="5" max="5" width="9.28125" style="1" bestFit="1" customWidth="1"/>
    <col min="6" max="6" width="10.28125" style="1" customWidth="1"/>
    <col min="7" max="7" width="3.140625" style="1" customWidth="1"/>
    <col min="8" max="8" width="12.28125" style="1" customWidth="1"/>
    <col min="9" max="9" width="9.28125" style="1" customWidth="1"/>
    <col min="10" max="16384" width="8.57421875" style="1" customWidth="1"/>
  </cols>
  <sheetData>
    <row r="1" spans="1:9" ht="21">
      <c r="A1" s="242" t="s">
        <v>103</v>
      </c>
      <c r="B1" s="242"/>
      <c r="C1" s="242"/>
      <c r="D1" s="242"/>
      <c r="E1" s="242"/>
      <c r="F1" s="242"/>
      <c r="G1" s="242"/>
      <c r="H1" s="242"/>
      <c r="I1" s="242"/>
    </row>
    <row r="2" spans="1:9" ht="21">
      <c r="A2" s="242" t="s">
        <v>23</v>
      </c>
      <c r="B2" s="242"/>
      <c r="C2" s="242"/>
      <c r="D2" s="242"/>
      <c r="E2" s="242"/>
      <c r="F2" s="242"/>
      <c r="G2" s="242"/>
      <c r="H2" s="242"/>
      <c r="I2" s="242"/>
    </row>
    <row r="3" spans="1:9" ht="21">
      <c r="A3" s="242" t="s">
        <v>300</v>
      </c>
      <c r="B3" s="242"/>
      <c r="C3" s="242"/>
      <c r="D3" s="242"/>
      <c r="E3" s="242"/>
      <c r="F3" s="242"/>
      <c r="G3" s="242"/>
      <c r="H3" s="242"/>
      <c r="I3" s="242"/>
    </row>
    <row r="4" ht="21">
      <c r="A4" s="105"/>
    </row>
    <row r="5" spans="1:5" ht="21">
      <c r="A5" s="2" t="s">
        <v>211</v>
      </c>
      <c r="C5" s="85"/>
      <c r="D5" s="85"/>
      <c r="E5" s="85"/>
    </row>
    <row r="6" spans="2:9" s="14" customFormat="1" ht="21">
      <c r="B6" s="243" t="s">
        <v>123</v>
      </c>
      <c r="C6" s="245">
        <v>2562</v>
      </c>
      <c r="D6" s="245"/>
      <c r="E6" s="245"/>
      <c r="F6" s="245">
        <v>2561</v>
      </c>
      <c r="G6" s="245"/>
      <c r="H6" s="245"/>
      <c r="I6" s="245"/>
    </row>
    <row r="7" spans="2:9" s="61" customFormat="1" ht="21">
      <c r="B7" s="244"/>
      <c r="C7" s="97" t="s">
        <v>124</v>
      </c>
      <c r="D7" s="97" t="s">
        <v>125</v>
      </c>
      <c r="E7" s="97" t="s">
        <v>38</v>
      </c>
      <c r="F7" s="97" t="s">
        <v>124</v>
      </c>
      <c r="G7" s="248" t="s">
        <v>125</v>
      </c>
      <c r="H7" s="249"/>
      <c r="I7" s="97" t="s">
        <v>38</v>
      </c>
    </row>
    <row r="8" spans="2:9" s="129" customFormat="1" ht="21">
      <c r="B8" s="27" t="s">
        <v>213</v>
      </c>
      <c r="C8" s="130">
        <v>2562</v>
      </c>
      <c r="D8" s="130">
        <v>2</v>
      </c>
      <c r="E8" s="177">
        <v>3184</v>
      </c>
      <c r="F8" s="106" t="s">
        <v>291</v>
      </c>
      <c r="G8" s="257" t="s">
        <v>291</v>
      </c>
      <c r="H8" s="258"/>
      <c r="I8" s="133" t="s">
        <v>291</v>
      </c>
    </row>
    <row r="9" spans="2:9" s="129" customFormat="1" ht="21">
      <c r="B9" s="131"/>
      <c r="C9" s="131"/>
      <c r="D9" s="131"/>
      <c r="E9" s="131"/>
      <c r="F9" s="131"/>
      <c r="G9" s="259"/>
      <c r="H9" s="260"/>
      <c r="I9" s="131"/>
    </row>
    <row r="10" spans="2:9" s="61" customFormat="1" ht="21">
      <c r="B10" s="246" t="s">
        <v>46</v>
      </c>
      <c r="C10" s="246"/>
      <c r="D10" s="132">
        <v>2</v>
      </c>
      <c r="E10" s="178">
        <v>3184</v>
      </c>
      <c r="F10" s="120" t="s">
        <v>291</v>
      </c>
      <c r="G10" s="254" t="s">
        <v>291</v>
      </c>
      <c r="H10" s="255"/>
      <c r="I10" s="58">
        <f>SUM(I8:I9)</f>
        <v>0</v>
      </c>
    </row>
    <row r="11" spans="2:9" ht="21">
      <c r="B11" s="27" t="s">
        <v>126</v>
      </c>
      <c r="C11" s="106">
        <v>2562</v>
      </c>
      <c r="D11" s="106">
        <v>9</v>
      </c>
      <c r="E11" s="24">
        <v>754.3</v>
      </c>
      <c r="F11" s="106">
        <v>2561</v>
      </c>
      <c r="G11" s="250">
        <v>9</v>
      </c>
      <c r="H11" s="251"/>
      <c r="I11" s="24">
        <v>609.6</v>
      </c>
    </row>
    <row r="12" spans="2:9" ht="21">
      <c r="B12" s="59"/>
      <c r="C12" s="108"/>
      <c r="D12" s="108"/>
      <c r="E12" s="25"/>
      <c r="F12" s="59"/>
      <c r="G12" s="252"/>
      <c r="H12" s="253"/>
      <c r="I12" s="25"/>
    </row>
    <row r="13" spans="2:10" s="2" customFormat="1" ht="21">
      <c r="B13" s="246" t="s">
        <v>46</v>
      </c>
      <c r="C13" s="246"/>
      <c r="D13" s="98">
        <f>SUM(D11:D12)</f>
        <v>9</v>
      </c>
      <c r="E13" s="109">
        <f>SUM(E11:E12)</f>
        <v>754.3</v>
      </c>
      <c r="F13" s="110"/>
      <c r="G13" s="254">
        <f>SUM(G11:G12)</f>
        <v>9</v>
      </c>
      <c r="H13" s="255"/>
      <c r="I13" s="58">
        <f>SUM(I11:I12)</f>
        <v>609.6</v>
      </c>
      <c r="J13" s="121"/>
    </row>
    <row r="14" spans="2:9" ht="21">
      <c r="B14" s="27" t="s">
        <v>127</v>
      </c>
      <c r="C14" s="106">
        <v>2562</v>
      </c>
      <c r="D14" s="106">
        <v>1</v>
      </c>
      <c r="E14" s="24">
        <v>400</v>
      </c>
      <c r="F14" s="106">
        <v>2561</v>
      </c>
      <c r="G14" s="250">
        <v>1</v>
      </c>
      <c r="H14" s="251"/>
      <c r="I14" s="160">
        <v>400</v>
      </c>
    </row>
    <row r="15" spans="2:9" ht="21">
      <c r="B15" s="59"/>
      <c r="C15" s="108"/>
      <c r="D15" s="108"/>
      <c r="E15" s="25"/>
      <c r="F15" s="59"/>
      <c r="G15" s="252"/>
      <c r="H15" s="253"/>
      <c r="I15" s="59"/>
    </row>
    <row r="16" spans="2:9" s="2" customFormat="1" ht="21">
      <c r="B16" s="246" t="s">
        <v>46</v>
      </c>
      <c r="C16" s="246"/>
      <c r="D16" s="98">
        <f>SUM(D14:D15)</f>
        <v>1</v>
      </c>
      <c r="E16" s="109">
        <f>SUM(E14:E15)</f>
        <v>400</v>
      </c>
      <c r="F16" s="110"/>
      <c r="G16" s="256">
        <v>1</v>
      </c>
      <c r="H16" s="255"/>
      <c r="I16" s="179">
        <v>400</v>
      </c>
    </row>
    <row r="17" spans="2:9" s="2" customFormat="1" ht="21">
      <c r="B17" s="247" t="s">
        <v>128</v>
      </c>
      <c r="C17" s="247"/>
      <c r="D17" s="99">
        <v>12</v>
      </c>
      <c r="E17" s="107">
        <f>E10+E13+E16</f>
        <v>4338.3</v>
      </c>
      <c r="F17" s="31"/>
      <c r="G17" s="254">
        <v>10</v>
      </c>
      <c r="H17" s="255"/>
      <c r="I17" s="107">
        <f>I13+I16</f>
        <v>1009.6</v>
      </c>
    </row>
    <row r="20" spans="1:9" ht="21">
      <c r="A20" s="2" t="s">
        <v>212</v>
      </c>
      <c r="F20" s="96">
        <v>2562</v>
      </c>
      <c r="G20" s="96"/>
      <c r="H20" s="96">
        <v>2561</v>
      </c>
      <c r="I20" s="96"/>
    </row>
    <row r="21" spans="2:9" ht="21">
      <c r="B21" s="1" t="s">
        <v>102</v>
      </c>
      <c r="F21" s="113" t="s">
        <v>291</v>
      </c>
      <c r="G21" s="4"/>
      <c r="H21" s="4">
        <v>5343</v>
      </c>
      <c r="I21" s="4"/>
    </row>
    <row r="22" spans="2:9" ht="21">
      <c r="B22" s="1" t="s">
        <v>129</v>
      </c>
      <c r="F22" s="113" t="s">
        <v>291</v>
      </c>
      <c r="G22" s="4"/>
      <c r="H22" s="113">
        <v>8160</v>
      </c>
      <c r="I22" s="4"/>
    </row>
    <row r="23" spans="2:9" s="2" customFormat="1" ht="21.75" thickBot="1">
      <c r="B23" s="2" t="s">
        <v>46</v>
      </c>
      <c r="F23" s="217" t="s">
        <v>462</v>
      </c>
      <c r="G23" s="6"/>
      <c r="H23" s="11">
        <f>SUM(H21:H22)</f>
        <v>13503</v>
      </c>
      <c r="I23" s="90"/>
    </row>
    <row r="24" ht="21" thickTop="1">
      <c r="I24" s="20"/>
    </row>
  </sheetData>
  <sheetProtection/>
  <mergeCells count="21">
    <mergeCell ref="C6:E6"/>
    <mergeCell ref="F6:I6"/>
    <mergeCell ref="B6:B7"/>
    <mergeCell ref="A1:I1"/>
    <mergeCell ref="A2:I2"/>
    <mergeCell ref="A3:I3"/>
    <mergeCell ref="B16:C16"/>
    <mergeCell ref="B17:C17"/>
    <mergeCell ref="G7:H7"/>
    <mergeCell ref="G11:H11"/>
    <mergeCell ref="G12:H12"/>
    <mergeCell ref="G13:H13"/>
    <mergeCell ref="G14:H14"/>
    <mergeCell ref="G15:H15"/>
    <mergeCell ref="G16:H16"/>
    <mergeCell ref="G17:H17"/>
    <mergeCell ref="B10:C10"/>
    <mergeCell ref="G8:H8"/>
    <mergeCell ref="G9:H9"/>
    <mergeCell ref="G10:H10"/>
    <mergeCell ref="B13:C1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2">
      <selection activeCell="D19" sqref="D19"/>
    </sheetView>
  </sheetViews>
  <sheetFormatPr defaultColWidth="9.00390625" defaultRowHeight="15"/>
  <cols>
    <col min="1" max="1" width="15.7109375" style="1" customWidth="1"/>
    <col min="2" max="2" width="19.140625" style="1" customWidth="1"/>
    <col min="3" max="3" width="31.8515625" style="1" customWidth="1"/>
    <col min="4" max="4" width="13.421875" style="4" customWidth="1"/>
    <col min="5" max="16384" width="9.00390625" style="1" customWidth="1"/>
  </cols>
  <sheetData>
    <row r="1" spans="1:9" ht="21">
      <c r="A1" s="242" t="s">
        <v>103</v>
      </c>
      <c r="B1" s="242"/>
      <c r="C1" s="242"/>
      <c r="D1" s="242"/>
      <c r="E1" s="96"/>
      <c r="F1" s="96"/>
      <c r="G1" s="96"/>
      <c r="H1" s="96"/>
      <c r="I1" s="96"/>
    </row>
    <row r="2" spans="1:9" ht="21">
      <c r="A2" s="242" t="s">
        <v>23</v>
      </c>
      <c r="B2" s="242"/>
      <c r="C2" s="242"/>
      <c r="D2" s="242"/>
      <c r="E2" s="96"/>
      <c r="F2" s="96"/>
      <c r="G2" s="96"/>
      <c r="H2" s="96"/>
      <c r="I2" s="96"/>
    </row>
    <row r="3" spans="1:9" ht="21">
      <c r="A3" s="242" t="s">
        <v>300</v>
      </c>
      <c r="B3" s="242"/>
      <c r="C3" s="242"/>
      <c r="D3" s="242"/>
      <c r="E3" s="96"/>
      <c r="F3" s="96"/>
      <c r="G3" s="96"/>
      <c r="H3" s="96"/>
      <c r="I3" s="96"/>
    </row>
    <row r="5" ht="21">
      <c r="A5" s="2" t="s">
        <v>218</v>
      </c>
    </row>
    <row r="6" ht="21">
      <c r="A6" s="2" t="s">
        <v>295</v>
      </c>
    </row>
    <row r="7" spans="1:4" s="96" customFormat="1" ht="21">
      <c r="A7" s="254" t="s">
        <v>130</v>
      </c>
      <c r="B7" s="263"/>
      <c r="C7" s="98" t="s">
        <v>131</v>
      </c>
      <c r="D7" s="111" t="s">
        <v>38</v>
      </c>
    </row>
    <row r="8" spans="1:4" ht="21">
      <c r="A8" s="21" t="s">
        <v>220</v>
      </c>
      <c r="B8" s="20" t="s">
        <v>138</v>
      </c>
      <c r="C8" s="27" t="s">
        <v>145</v>
      </c>
      <c r="D8" s="50">
        <v>34000</v>
      </c>
    </row>
    <row r="9" spans="1:4" ht="21">
      <c r="A9" s="21" t="s">
        <v>133</v>
      </c>
      <c r="B9" s="20" t="s">
        <v>140</v>
      </c>
      <c r="C9" s="27" t="s">
        <v>147</v>
      </c>
      <c r="D9" s="50">
        <v>2188</v>
      </c>
    </row>
    <row r="10" spans="1:4" ht="21">
      <c r="A10" s="21" t="s">
        <v>135</v>
      </c>
      <c r="B10" s="20" t="s">
        <v>142</v>
      </c>
      <c r="C10" s="27" t="s">
        <v>149</v>
      </c>
      <c r="D10" s="50">
        <v>14000</v>
      </c>
    </row>
    <row r="11" spans="1:4" ht="21">
      <c r="A11" s="21" t="s">
        <v>136</v>
      </c>
      <c r="B11" s="20" t="s">
        <v>143</v>
      </c>
      <c r="C11" s="27" t="s">
        <v>150</v>
      </c>
      <c r="D11" s="50">
        <v>6716</v>
      </c>
    </row>
    <row r="12" spans="1:4" ht="21">
      <c r="A12" s="22"/>
      <c r="B12" s="23"/>
      <c r="C12" s="59"/>
      <c r="D12" s="112"/>
    </row>
    <row r="13" spans="1:4" s="2" customFormat="1" ht="21">
      <c r="A13" s="261" t="s">
        <v>46</v>
      </c>
      <c r="B13" s="262"/>
      <c r="C13" s="262"/>
      <c r="D13" s="109">
        <f>SUM(D8:D12)</f>
        <v>56904</v>
      </c>
    </row>
    <row r="16" ht="21">
      <c r="A16" s="2"/>
    </row>
    <row r="17" ht="21">
      <c r="A17" s="2" t="s">
        <v>5</v>
      </c>
    </row>
    <row r="18" spans="1:4" ht="21">
      <c r="A18" s="254" t="s">
        <v>130</v>
      </c>
      <c r="B18" s="263"/>
      <c r="C18" s="168" t="s">
        <v>131</v>
      </c>
      <c r="D18" s="111" t="s">
        <v>38</v>
      </c>
    </row>
    <row r="19" spans="1:4" ht="21">
      <c r="A19" s="21" t="s">
        <v>220</v>
      </c>
      <c r="B19" s="20" t="s">
        <v>138</v>
      </c>
      <c r="C19" s="27" t="s">
        <v>145</v>
      </c>
      <c r="D19" s="50">
        <v>34000</v>
      </c>
    </row>
    <row r="20" spans="1:4" ht="21">
      <c r="A20" s="21" t="s">
        <v>132</v>
      </c>
      <c r="B20" s="20" t="s">
        <v>139</v>
      </c>
      <c r="C20" s="27" t="s">
        <v>146</v>
      </c>
      <c r="D20" s="50">
        <v>13100</v>
      </c>
    </row>
    <row r="21" spans="1:4" ht="21">
      <c r="A21" s="21" t="s">
        <v>133</v>
      </c>
      <c r="B21" s="20" t="s">
        <v>140</v>
      </c>
      <c r="C21" s="27" t="s">
        <v>147</v>
      </c>
      <c r="D21" s="50">
        <v>18727</v>
      </c>
    </row>
    <row r="22" spans="1:4" ht="21">
      <c r="A22" s="21" t="s">
        <v>134</v>
      </c>
      <c r="B22" s="20" t="s">
        <v>141</v>
      </c>
      <c r="C22" s="27" t="s">
        <v>148</v>
      </c>
      <c r="D22" s="50">
        <v>9000</v>
      </c>
    </row>
    <row r="23" spans="1:4" ht="21">
      <c r="A23" s="21" t="s">
        <v>135</v>
      </c>
      <c r="B23" s="20" t="s">
        <v>142</v>
      </c>
      <c r="C23" s="27" t="s">
        <v>149</v>
      </c>
      <c r="D23" s="50">
        <v>21000</v>
      </c>
    </row>
    <row r="24" spans="1:4" ht="21">
      <c r="A24" s="21" t="s">
        <v>136</v>
      </c>
      <c r="B24" s="20" t="s">
        <v>143</v>
      </c>
      <c r="C24" s="27" t="s">
        <v>150</v>
      </c>
      <c r="D24" s="50">
        <v>10074</v>
      </c>
    </row>
    <row r="25" spans="1:4" ht="21">
      <c r="A25" s="21" t="s">
        <v>137</v>
      </c>
      <c r="B25" s="20" t="s">
        <v>144</v>
      </c>
      <c r="C25" s="27" t="s">
        <v>151</v>
      </c>
      <c r="D25" s="50">
        <v>14000</v>
      </c>
    </row>
    <row r="26" spans="1:4" ht="21">
      <c r="A26" s="22"/>
      <c r="B26" s="23"/>
      <c r="C26" s="59"/>
      <c r="D26" s="112"/>
    </row>
    <row r="27" spans="1:4" ht="21">
      <c r="A27" s="261" t="s">
        <v>46</v>
      </c>
      <c r="B27" s="262"/>
      <c r="C27" s="262"/>
      <c r="D27" s="109">
        <f>SUM(D19:D26)</f>
        <v>119901</v>
      </c>
    </row>
  </sheetData>
  <sheetProtection/>
  <mergeCells count="7">
    <mergeCell ref="A13:C13"/>
    <mergeCell ref="A27:C27"/>
    <mergeCell ref="A7:B7"/>
    <mergeCell ref="A1:D1"/>
    <mergeCell ref="A2:D2"/>
    <mergeCell ref="A3:D3"/>
    <mergeCell ref="A18:B18"/>
  </mergeCells>
  <printOptions/>
  <pageMargins left="0.84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2.28125" style="1" customWidth="1"/>
    <col min="2" max="2" width="20.00390625" style="1" customWidth="1"/>
    <col min="3" max="3" width="18.140625" style="1" customWidth="1"/>
    <col min="4" max="4" width="16.28125" style="1" customWidth="1"/>
    <col min="5" max="5" width="23.421875" style="1" customWidth="1"/>
    <col min="6" max="6" width="22.140625" style="1" customWidth="1"/>
    <col min="7" max="7" width="14.28125" style="1" customWidth="1"/>
    <col min="8" max="16384" width="9.00390625" style="1" customWidth="1"/>
  </cols>
  <sheetData>
    <row r="1" spans="1:7" s="2" customFormat="1" ht="21">
      <c r="A1" s="242" t="s">
        <v>103</v>
      </c>
      <c r="B1" s="242"/>
      <c r="C1" s="242"/>
      <c r="D1" s="242"/>
      <c r="E1" s="242"/>
      <c r="F1" s="242"/>
      <c r="G1" s="242"/>
    </row>
    <row r="2" spans="1:7" s="2" customFormat="1" ht="21">
      <c r="A2" s="242" t="s">
        <v>23</v>
      </c>
      <c r="B2" s="242"/>
      <c r="C2" s="242"/>
      <c r="D2" s="242"/>
      <c r="E2" s="242"/>
      <c r="F2" s="242"/>
      <c r="G2" s="242"/>
    </row>
    <row r="3" spans="1:7" s="2" customFormat="1" ht="21">
      <c r="A3" s="242" t="s">
        <v>298</v>
      </c>
      <c r="B3" s="242"/>
      <c r="C3" s="242"/>
      <c r="D3" s="242"/>
      <c r="E3" s="242"/>
      <c r="F3" s="242"/>
      <c r="G3" s="242"/>
    </row>
    <row r="4" s="2" customFormat="1" ht="21"/>
    <row r="5" ht="21">
      <c r="A5" s="2" t="s">
        <v>217</v>
      </c>
    </row>
    <row r="6" ht="21">
      <c r="A6" s="2" t="s">
        <v>295</v>
      </c>
    </row>
    <row r="7" spans="1:7" s="37" customFormat="1" ht="21">
      <c r="A7" s="42" t="s">
        <v>47</v>
      </c>
      <c r="B7" s="42" t="s">
        <v>48</v>
      </c>
      <c r="C7" s="42" t="s">
        <v>49</v>
      </c>
      <c r="D7" s="42" t="s">
        <v>50</v>
      </c>
      <c r="E7" s="42" t="s">
        <v>51</v>
      </c>
      <c r="F7" s="42" t="s">
        <v>52</v>
      </c>
      <c r="G7" s="42" t="s">
        <v>38</v>
      </c>
    </row>
    <row r="8" spans="1:7" s="35" customFormat="1" ht="21">
      <c r="A8" s="125" t="s">
        <v>219</v>
      </c>
      <c r="B8" s="125" t="s">
        <v>301</v>
      </c>
      <c r="C8" s="125" t="s">
        <v>302</v>
      </c>
      <c r="D8" s="125" t="s">
        <v>71</v>
      </c>
      <c r="E8" s="125" t="s">
        <v>68</v>
      </c>
      <c r="F8" s="125" t="s">
        <v>304</v>
      </c>
      <c r="G8" s="126">
        <v>213073.56</v>
      </c>
    </row>
    <row r="9" spans="1:7" s="35" customFormat="1" ht="21">
      <c r="A9" s="39"/>
      <c r="B9" s="39"/>
      <c r="C9" s="39" t="s">
        <v>303</v>
      </c>
      <c r="D9" s="39"/>
      <c r="E9" s="39"/>
      <c r="F9" s="39"/>
      <c r="G9" s="40"/>
    </row>
    <row r="10" spans="1:7" s="35" customFormat="1" ht="21">
      <c r="A10" s="39"/>
      <c r="B10" s="39"/>
      <c r="C10" s="39"/>
      <c r="D10" s="39"/>
      <c r="E10" s="39"/>
      <c r="F10" s="39"/>
      <c r="G10" s="40"/>
    </row>
    <row r="11" spans="1:7" s="35" customFormat="1" ht="21">
      <c r="A11" s="43"/>
      <c r="B11" s="43"/>
      <c r="C11" s="43"/>
      <c r="D11" s="43"/>
      <c r="E11" s="43"/>
      <c r="F11" s="43"/>
      <c r="G11" s="44"/>
    </row>
    <row r="12" spans="1:7" s="38" customFormat="1" ht="21">
      <c r="A12" s="264" t="s">
        <v>46</v>
      </c>
      <c r="B12" s="264"/>
      <c r="C12" s="264"/>
      <c r="D12" s="264"/>
      <c r="E12" s="264"/>
      <c r="F12" s="264"/>
      <c r="G12" s="41">
        <f>SUM(G8:G10)</f>
        <v>213073.56</v>
      </c>
    </row>
    <row r="13" spans="1:7" s="35" customFormat="1" ht="21">
      <c r="A13" s="36"/>
      <c r="B13" s="36"/>
      <c r="C13" s="36"/>
      <c r="D13" s="36"/>
      <c r="E13" s="36"/>
      <c r="F13" s="36"/>
      <c r="G13" s="36"/>
    </row>
    <row r="14" spans="1:7" s="35" customFormat="1" ht="21">
      <c r="A14" s="36"/>
      <c r="B14" s="36"/>
      <c r="C14" s="36"/>
      <c r="D14" s="36"/>
      <c r="E14" s="36"/>
      <c r="F14" s="36"/>
      <c r="G14" s="36"/>
    </row>
  </sheetData>
  <sheetProtection/>
  <mergeCells count="4">
    <mergeCell ref="A12:F12"/>
    <mergeCell ref="A1:G1"/>
    <mergeCell ref="A2:G2"/>
    <mergeCell ref="A3:G3"/>
  </mergeCells>
  <printOptions/>
  <pageMargins left="0.7086614173228347" right="0" top="0.7480314960629921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20" sqref="E20:E24"/>
    </sheetView>
  </sheetViews>
  <sheetFormatPr defaultColWidth="9.00390625" defaultRowHeight="15"/>
  <cols>
    <col min="1" max="1" width="7.28125" style="1" customWidth="1"/>
    <col min="2" max="2" width="39.421875" style="1" customWidth="1"/>
    <col min="3" max="3" width="13.140625" style="1" customWidth="1"/>
    <col min="4" max="4" width="2.57421875" style="1" customWidth="1"/>
    <col min="5" max="5" width="12.8515625" style="1" customWidth="1"/>
    <col min="6" max="16384" width="9.00390625" style="1" customWidth="1"/>
  </cols>
  <sheetData>
    <row r="1" spans="1:5" s="2" customFormat="1" ht="21">
      <c r="A1" s="242" t="s">
        <v>103</v>
      </c>
      <c r="B1" s="242"/>
      <c r="C1" s="242"/>
      <c r="D1" s="242"/>
      <c r="E1" s="242"/>
    </row>
    <row r="2" spans="1:5" s="2" customFormat="1" ht="21">
      <c r="A2" s="242" t="s">
        <v>23</v>
      </c>
      <c r="B2" s="242"/>
      <c r="C2" s="242"/>
      <c r="D2" s="242"/>
      <c r="E2" s="242"/>
    </row>
    <row r="3" spans="1:5" s="2" customFormat="1" ht="21">
      <c r="A3" s="242" t="s">
        <v>298</v>
      </c>
      <c r="B3" s="242"/>
      <c r="C3" s="242"/>
      <c r="D3" s="242"/>
      <c r="E3" s="242"/>
    </row>
    <row r="4" s="2" customFormat="1" ht="21"/>
    <row r="5" spans="1:5" s="2" customFormat="1" ht="21">
      <c r="A5" s="2" t="s">
        <v>216</v>
      </c>
      <c r="C5" s="7">
        <v>2562</v>
      </c>
      <c r="D5" s="7"/>
      <c r="E5" s="7">
        <v>2561</v>
      </c>
    </row>
    <row r="6" spans="2:5" ht="21">
      <c r="B6" s="1" t="s">
        <v>54</v>
      </c>
      <c r="C6" s="113">
        <v>12706.25</v>
      </c>
      <c r="D6" s="100"/>
      <c r="E6" s="113">
        <v>22717.9</v>
      </c>
    </row>
    <row r="7" spans="2:5" ht="21">
      <c r="B7" s="1" t="s">
        <v>55</v>
      </c>
      <c r="C7" s="4">
        <v>236315</v>
      </c>
      <c r="D7" s="4"/>
      <c r="E7" s="4">
        <v>365700</v>
      </c>
    </row>
    <row r="8" spans="2:5" ht="21">
      <c r="B8" s="1" t="s">
        <v>99</v>
      </c>
      <c r="C8" s="4">
        <v>59023.45</v>
      </c>
      <c r="D8" s="4"/>
      <c r="E8" s="4">
        <v>51891.3</v>
      </c>
    </row>
    <row r="9" spans="2:5" ht="21">
      <c r="B9" s="1" t="s">
        <v>152</v>
      </c>
      <c r="C9" s="113" t="s">
        <v>291</v>
      </c>
      <c r="D9" s="4"/>
      <c r="E9" s="4">
        <v>662.94</v>
      </c>
    </row>
    <row r="10" spans="2:5" ht="21">
      <c r="B10" s="1" t="s">
        <v>158</v>
      </c>
      <c r="C10" s="113" t="s">
        <v>291</v>
      </c>
      <c r="D10" s="4"/>
      <c r="E10" s="4">
        <v>174800</v>
      </c>
    </row>
    <row r="11" spans="2:5" ht="21">
      <c r="B11" s="1" t="s">
        <v>153</v>
      </c>
      <c r="C11" s="113" t="s">
        <v>291</v>
      </c>
      <c r="D11" s="4"/>
      <c r="E11" s="4">
        <v>4535</v>
      </c>
    </row>
    <row r="12" spans="2:5" ht="21">
      <c r="B12" s="1" t="s">
        <v>159</v>
      </c>
      <c r="C12" s="4">
        <v>337200</v>
      </c>
      <c r="D12" s="4"/>
      <c r="E12" s="4">
        <v>337200</v>
      </c>
    </row>
    <row r="13" spans="2:5" ht="21">
      <c r="B13" s="1" t="s">
        <v>154</v>
      </c>
      <c r="C13" s="113" t="s">
        <v>291</v>
      </c>
      <c r="D13" s="4"/>
      <c r="E13" s="4">
        <v>257810</v>
      </c>
    </row>
    <row r="14" spans="2:5" ht="21">
      <c r="B14" s="1" t="s">
        <v>155</v>
      </c>
      <c r="C14" s="113" t="s">
        <v>291</v>
      </c>
      <c r="D14" s="4"/>
      <c r="E14" s="4">
        <v>9360</v>
      </c>
    </row>
    <row r="15" spans="2:5" ht="21">
      <c r="B15" s="1" t="s">
        <v>156</v>
      </c>
      <c r="C15" s="113" t="s">
        <v>291</v>
      </c>
      <c r="D15" s="4"/>
      <c r="E15" s="4">
        <v>46000</v>
      </c>
    </row>
    <row r="16" spans="2:5" ht="21">
      <c r="B16" s="1" t="s">
        <v>157</v>
      </c>
      <c r="C16" s="4">
        <v>127400</v>
      </c>
      <c r="D16" s="4"/>
      <c r="E16" s="4">
        <v>127400</v>
      </c>
    </row>
    <row r="17" spans="2:5" ht="21">
      <c r="B17" s="1" t="s">
        <v>160</v>
      </c>
      <c r="C17" s="113" t="s">
        <v>291</v>
      </c>
      <c r="D17" s="4"/>
      <c r="E17" s="4">
        <v>84930</v>
      </c>
    </row>
    <row r="18" spans="2:5" ht="21">
      <c r="B18" s="1" t="s">
        <v>161</v>
      </c>
      <c r="C18" s="113" t="s">
        <v>291</v>
      </c>
      <c r="D18" s="4"/>
      <c r="E18" s="4">
        <v>74660</v>
      </c>
    </row>
    <row r="19" spans="2:5" ht="21">
      <c r="B19" s="1" t="s">
        <v>162</v>
      </c>
      <c r="C19" s="113" t="s">
        <v>291</v>
      </c>
      <c r="D19" s="4"/>
      <c r="E19" s="4">
        <v>44700</v>
      </c>
    </row>
    <row r="20" spans="2:5" ht="21">
      <c r="B20" s="1" t="s">
        <v>437</v>
      </c>
      <c r="C20" s="4">
        <v>11540</v>
      </c>
      <c r="D20" s="4"/>
      <c r="E20" s="113" t="s">
        <v>291</v>
      </c>
    </row>
    <row r="21" spans="2:5" ht="21">
      <c r="B21" s="1" t="s">
        <v>401</v>
      </c>
      <c r="C21" s="4">
        <v>4000</v>
      </c>
      <c r="D21" s="4"/>
      <c r="E21" s="113" t="s">
        <v>291</v>
      </c>
    </row>
    <row r="22" spans="2:5" ht="21">
      <c r="B22" s="1" t="s">
        <v>438</v>
      </c>
      <c r="C22" s="4">
        <v>1162</v>
      </c>
      <c r="D22" s="4"/>
      <c r="E22" s="113" t="s">
        <v>291</v>
      </c>
    </row>
    <row r="23" spans="2:5" ht="21">
      <c r="B23" s="1" t="s">
        <v>439</v>
      </c>
      <c r="C23" s="4">
        <v>375</v>
      </c>
      <c r="D23" s="4"/>
      <c r="E23" s="113" t="s">
        <v>291</v>
      </c>
    </row>
    <row r="24" spans="2:5" ht="21">
      <c r="B24" s="1" t="s">
        <v>440</v>
      </c>
      <c r="C24" s="4">
        <v>662.94</v>
      </c>
      <c r="D24" s="4"/>
      <c r="E24" s="113" t="s">
        <v>291</v>
      </c>
    </row>
    <row r="25" spans="2:5" s="2" customFormat="1" ht="21.75" thickBot="1">
      <c r="B25" s="2" t="s">
        <v>46</v>
      </c>
      <c r="C25" s="11">
        <f>C6+C7+C8+C12+C16+C20+C21+C22+C23+C24</f>
        <v>790384.6399999999</v>
      </c>
      <c r="D25" s="6"/>
      <c r="E25" s="11">
        <f>SUM(E6:E20)</f>
        <v>1602367.1400000001</v>
      </c>
    </row>
    <row r="26" spans="3:5" ht="21.75" thickTop="1">
      <c r="C26" s="4"/>
      <c r="D26" s="4"/>
      <c r="E26" s="4"/>
    </row>
    <row r="27" spans="3:5" ht="21">
      <c r="C27" s="4"/>
      <c r="D27" s="4"/>
      <c r="E27" s="4"/>
    </row>
    <row r="28" spans="3:5" ht="21">
      <c r="C28" s="4"/>
      <c r="D28" s="4"/>
      <c r="E28" s="4"/>
    </row>
    <row r="29" spans="3:5" ht="21">
      <c r="C29" s="4"/>
      <c r="D29" s="4"/>
      <c r="E29" s="4"/>
    </row>
    <row r="30" spans="3:5" ht="21">
      <c r="C30" s="4"/>
      <c r="D30" s="4"/>
      <c r="E30" s="4"/>
    </row>
    <row r="32" spans="3:5" ht="21">
      <c r="C32" s="4"/>
      <c r="D32" s="4"/>
      <c r="E32" s="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5" sqref="F25"/>
    </sheetView>
  </sheetViews>
  <sheetFormatPr defaultColWidth="9.00390625" defaultRowHeight="15"/>
  <cols>
    <col min="1" max="1" width="12.140625" style="20" customWidth="1"/>
    <col min="2" max="2" width="16.28125" style="20" customWidth="1"/>
    <col min="3" max="3" width="14.421875" style="49" customWidth="1"/>
    <col min="4" max="4" width="13.00390625" style="20" customWidth="1"/>
    <col min="5" max="5" width="11.140625" style="20" customWidth="1"/>
    <col min="6" max="6" width="13.57421875" style="49" customWidth="1"/>
    <col min="7" max="7" width="11.8515625" style="20" customWidth="1"/>
    <col min="8" max="16384" width="9.00390625" style="20" customWidth="1"/>
  </cols>
  <sheetData>
    <row r="1" spans="1:7" ht="21">
      <c r="A1" s="265" t="s">
        <v>103</v>
      </c>
      <c r="B1" s="265"/>
      <c r="C1" s="265"/>
      <c r="D1" s="265"/>
      <c r="E1" s="265"/>
      <c r="F1" s="265"/>
      <c r="G1" s="265"/>
    </row>
    <row r="2" spans="1:7" ht="21">
      <c r="A2" s="265" t="s">
        <v>23</v>
      </c>
      <c r="B2" s="265"/>
      <c r="C2" s="265"/>
      <c r="D2" s="265"/>
      <c r="E2" s="265"/>
      <c r="F2" s="265"/>
      <c r="G2" s="265"/>
    </row>
    <row r="3" spans="1:7" ht="21">
      <c r="A3" s="265" t="s">
        <v>298</v>
      </c>
      <c r="B3" s="265"/>
      <c r="C3" s="265"/>
      <c r="D3" s="265"/>
      <c r="E3" s="265"/>
      <c r="F3" s="265"/>
      <c r="G3" s="265"/>
    </row>
    <row r="5" spans="1:6" s="103" customFormat="1" ht="21">
      <c r="A5" s="103" t="s">
        <v>215</v>
      </c>
      <c r="C5" s="90"/>
      <c r="F5" s="90"/>
    </row>
    <row r="6" ht="21">
      <c r="A6" s="103" t="s">
        <v>295</v>
      </c>
    </row>
    <row r="7" spans="1:7" s="114" customFormat="1" ht="21">
      <c r="A7" s="243" t="s">
        <v>163</v>
      </c>
      <c r="B7" s="243" t="s">
        <v>164</v>
      </c>
      <c r="C7" s="266" t="s">
        <v>165</v>
      </c>
      <c r="D7" s="245" t="s">
        <v>166</v>
      </c>
      <c r="E7" s="245"/>
      <c r="F7" s="266" t="s">
        <v>169</v>
      </c>
      <c r="G7" s="243" t="s">
        <v>170</v>
      </c>
    </row>
    <row r="8" spans="1:7" s="115" customFormat="1" ht="21">
      <c r="A8" s="244"/>
      <c r="B8" s="244"/>
      <c r="C8" s="267"/>
      <c r="D8" s="97" t="s">
        <v>167</v>
      </c>
      <c r="E8" s="97" t="s">
        <v>168</v>
      </c>
      <c r="F8" s="267"/>
      <c r="G8" s="244"/>
    </row>
    <row r="9" spans="1:7" ht="21">
      <c r="A9" s="27" t="s">
        <v>171</v>
      </c>
      <c r="B9" s="27" t="s">
        <v>173</v>
      </c>
      <c r="C9" s="24">
        <v>4626260</v>
      </c>
      <c r="D9" s="106" t="s">
        <v>176</v>
      </c>
      <c r="E9" s="117">
        <v>20610</v>
      </c>
      <c r="F9" s="24">
        <v>1565813.22</v>
      </c>
      <c r="G9" s="106">
        <v>2566</v>
      </c>
    </row>
    <row r="10" spans="1:7" ht="21">
      <c r="A10" s="27" t="s">
        <v>172</v>
      </c>
      <c r="B10" s="27" t="s">
        <v>174</v>
      </c>
      <c r="C10" s="24"/>
      <c r="D10" s="27"/>
      <c r="E10" s="27"/>
      <c r="F10" s="24"/>
      <c r="G10" s="27"/>
    </row>
    <row r="11" spans="1:7" ht="21">
      <c r="A11" s="27"/>
      <c r="B11" s="27" t="s">
        <v>175</v>
      </c>
      <c r="C11" s="24"/>
      <c r="D11" s="27"/>
      <c r="E11" s="27"/>
      <c r="F11" s="24"/>
      <c r="G11" s="27"/>
    </row>
    <row r="12" spans="1:7" ht="21">
      <c r="A12" s="59"/>
      <c r="B12" s="59"/>
      <c r="C12" s="25"/>
      <c r="D12" s="59"/>
      <c r="E12" s="59"/>
      <c r="F12" s="25"/>
      <c r="G12" s="59"/>
    </row>
    <row r="13" spans="1:7" s="103" customFormat="1" ht="21">
      <c r="A13" s="247" t="s">
        <v>46</v>
      </c>
      <c r="B13" s="247"/>
      <c r="C13" s="30">
        <f>SUM(C9:C12)</f>
        <v>4626260</v>
      </c>
      <c r="D13" s="31"/>
      <c r="E13" s="31"/>
      <c r="F13" s="30">
        <f>SUM(F9:F12)</f>
        <v>1565813.22</v>
      </c>
      <c r="G13" s="31"/>
    </row>
    <row r="18" ht="21">
      <c r="A18" s="103" t="s">
        <v>5</v>
      </c>
    </row>
    <row r="19" spans="1:7" ht="21">
      <c r="A19" s="243" t="s">
        <v>163</v>
      </c>
      <c r="B19" s="243" t="s">
        <v>164</v>
      </c>
      <c r="C19" s="266" t="s">
        <v>165</v>
      </c>
      <c r="D19" s="245" t="s">
        <v>166</v>
      </c>
      <c r="E19" s="245"/>
      <c r="F19" s="266" t="s">
        <v>169</v>
      </c>
      <c r="G19" s="243" t="s">
        <v>170</v>
      </c>
    </row>
    <row r="20" spans="1:7" ht="21">
      <c r="A20" s="244"/>
      <c r="B20" s="244"/>
      <c r="C20" s="267"/>
      <c r="D20" s="167" t="s">
        <v>167</v>
      </c>
      <c r="E20" s="167" t="s">
        <v>168</v>
      </c>
      <c r="F20" s="267"/>
      <c r="G20" s="244"/>
    </row>
    <row r="21" spans="1:7" ht="21">
      <c r="A21" s="27" t="s">
        <v>171</v>
      </c>
      <c r="B21" s="27" t="s">
        <v>173</v>
      </c>
      <c r="C21" s="24">
        <v>4626260</v>
      </c>
      <c r="D21" s="106" t="s">
        <v>176</v>
      </c>
      <c r="E21" s="117">
        <v>20610</v>
      </c>
      <c r="F21" s="24">
        <v>2075813.23</v>
      </c>
      <c r="G21" s="106">
        <v>2566</v>
      </c>
    </row>
    <row r="22" spans="1:7" ht="21">
      <c r="A22" s="27" t="s">
        <v>172</v>
      </c>
      <c r="B22" s="27" t="s">
        <v>174</v>
      </c>
      <c r="C22" s="24"/>
      <c r="D22" s="27"/>
      <c r="E22" s="27"/>
      <c r="F22" s="24"/>
      <c r="G22" s="27"/>
    </row>
    <row r="23" spans="1:7" ht="21">
      <c r="A23" s="27"/>
      <c r="B23" s="27" t="s">
        <v>175</v>
      </c>
      <c r="C23" s="24"/>
      <c r="D23" s="27"/>
      <c r="E23" s="27"/>
      <c r="F23" s="24"/>
      <c r="G23" s="27"/>
    </row>
    <row r="24" spans="1:7" ht="21">
      <c r="A24" s="59"/>
      <c r="B24" s="59"/>
      <c r="C24" s="25"/>
      <c r="D24" s="59"/>
      <c r="E24" s="59"/>
      <c r="F24" s="25"/>
      <c r="G24" s="59"/>
    </row>
    <row r="25" spans="1:7" ht="21">
      <c r="A25" s="247" t="s">
        <v>46</v>
      </c>
      <c r="B25" s="247"/>
      <c r="C25" s="30">
        <f>SUM(C21:C24)</f>
        <v>4626260</v>
      </c>
      <c r="D25" s="31"/>
      <c r="E25" s="31"/>
      <c r="F25" s="30">
        <f>SUM(F21:F24)</f>
        <v>2075813.23</v>
      </c>
      <c r="G25" s="31"/>
    </row>
  </sheetData>
  <sheetProtection/>
  <mergeCells count="17">
    <mergeCell ref="C7:C8"/>
    <mergeCell ref="D7:E7"/>
    <mergeCell ref="A1:G1"/>
    <mergeCell ref="A2:G2"/>
    <mergeCell ref="A3:G3"/>
    <mergeCell ref="A25:B25"/>
    <mergeCell ref="F7:F8"/>
    <mergeCell ref="G7:G8"/>
    <mergeCell ref="A13:B13"/>
    <mergeCell ref="A19:A20"/>
    <mergeCell ref="B19:B20"/>
    <mergeCell ref="C19:C20"/>
    <mergeCell ref="D19:E19"/>
    <mergeCell ref="F19:F20"/>
    <mergeCell ref="G19:G20"/>
    <mergeCell ref="A7:A8"/>
    <mergeCell ref="B7:B8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2020-01-13T08:11:12Z</cp:lastPrinted>
  <dcterms:created xsi:type="dcterms:W3CDTF">2018-12-07T02:43:20Z</dcterms:created>
  <dcterms:modified xsi:type="dcterms:W3CDTF">2020-06-30T03:24:24Z</dcterms:modified>
  <cp:category/>
  <cp:version/>
  <cp:contentType/>
  <cp:contentStatus/>
</cp:coreProperties>
</file>